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65" yWindow="240" windowWidth="10890" windowHeight="988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M43" i="1" l="1"/>
  <c r="M33" i="1"/>
  <c r="M22" i="1"/>
  <c r="M55" i="1"/>
  <c r="M62" i="1"/>
  <c r="M68" i="1"/>
  <c r="M17" i="1"/>
  <c r="M67" i="1"/>
  <c r="M48" i="1"/>
  <c r="M29" i="1"/>
  <c r="M54" i="1"/>
  <c r="M37" i="1"/>
  <c r="M26" i="1"/>
  <c r="M18" i="1"/>
  <c r="M51" i="1"/>
  <c r="M63" i="1"/>
  <c r="M34" i="1"/>
  <c r="M64" i="1"/>
  <c r="M38" i="1"/>
  <c r="M35" i="1"/>
  <c r="M61" i="1"/>
  <c r="M69" i="1"/>
  <c r="M60" i="1"/>
  <c r="M53" i="1"/>
  <c r="M25" i="1"/>
  <c r="M49" i="1"/>
  <c r="M56" i="1"/>
  <c r="M19" i="1"/>
  <c r="M44" i="1"/>
  <c r="M70" i="1"/>
  <c r="M65" i="1"/>
  <c r="M66" i="1"/>
  <c r="M30" i="1"/>
  <c r="M47" i="1"/>
  <c r="M27" i="1"/>
  <c r="M46" i="1"/>
  <c r="M24" i="1"/>
  <c r="M50" i="1"/>
  <c r="M52" i="1"/>
  <c r="M28" i="1"/>
  <c r="M71" i="1"/>
  <c r="M16" i="1"/>
  <c r="M31" i="1"/>
  <c r="M72" i="1"/>
  <c r="M45" i="1"/>
  <c r="M40" i="1"/>
  <c r="M59" i="1"/>
  <c r="M23" i="1"/>
  <c r="M36" i="1"/>
  <c r="M39" i="1"/>
  <c r="M20" i="1"/>
  <c r="M21" i="1"/>
  <c r="M42" i="1"/>
  <c r="M41" i="1"/>
  <c r="M73" i="1"/>
  <c r="M57" i="1"/>
  <c r="M32" i="1"/>
  <c r="M58" i="1" l="1"/>
  <c r="J17" i="1" l="1"/>
  <c r="J18" i="1"/>
  <c r="J19" i="1"/>
  <c r="J21" i="1"/>
  <c r="J22" i="1"/>
  <c r="J20" i="1"/>
  <c r="J23" i="1"/>
  <c r="J24" i="1"/>
  <c r="J25" i="1"/>
  <c r="J26" i="1"/>
  <c r="J27" i="1"/>
  <c r="J28" i="1"/>
  <c r="J30" i="1"/>
  <c r="J31" i="1"/>
  <c r="J33" i="1"/>
  <c r="J32" i="1"/>
  <c r="J29" i="1"/>
  <c r="J34" i="1"/>
  <c r="J35" i="1"/>
  <c r="J37" i="1"/>
  <c r="J36" i="1"/>
  <c r="J40" i="1"/>
  <c r="J41" i="1"/>
  <c r="J39" i="1"/>
  <c r="J43" i="1"/>
  <c r="J46" i="1"/>
  <c r="J42" i="1"/>
  <c r="J45" i="1"/>
  <c r="J38" i="1"/>
  <c r="J47" i="1"/>
  <c r="J48" i="1"/>
  <c r="J44" i="1"/>
  <c r="J50" i="1"/>
  <c r="J51" i="1"/>
  <c r="J52" i="1"/>
  <c r="J49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6" i="1"/>
  <c r="H17" i="1"/>
  <c r="H18" i="1"/>
  <c r="H19" i="1"/>
  <c r="H21" i="1"/>
  <c r="H22" i="1"/>
  <c r="H20" i="1"/>
  <c r="H23" i="1"/>
  <c r="H24" i="1"/>
  <c r="H25" i="1"/>
  <c r="H26" i="1"/>
  <c r="H27" i="1"/>
  <c r="H28" i="1"/>
  <c r="H30" i="1"/>
  <c r="H31" i="1"/>
  <c r="H33" i="1"/>
  <c r="H32" i="1"/>
  <c r="H29" i="1"/>
  <c r="H34" i="1"/>
  <c r="H35" i="1"/>
  <c r="H37" i="1"/>
  <c r="H36" i="1"/>
  <c r="H40" i="1"/>
  <c r="H41" i="1"/>
  <c r="H39" i="1"/>
  <c r="H43" i="1"/>
  <c r="H46" i="1"/>
  <c r="H42" i="1"/>
  <c r="H45" i="1"/>
  <c r="H38" i="1"/>
  <c r="H47" i="1"/>
  <c r="H48" i="1"/>
  <c r="H44" i="1"/>
  <c r="H50" i="1"/>
  <c r="H51" i="1"/>
  <c r="H52" i="1"/>
  <c r="H49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6" i="1"/>
  <c r="G17" i="1"/>
  <c r="G18" i="1"/>
  <c r="G19" i="1"/>
  <c r="G21" i="1"/>
  <c r="G22" i="1"/>
  <c r="G20" i="1"/>
  <c r="G23" i="1"/>
  <c r="G24" i="1"/>
  <c r="G25" i="1"/>
  <c r="G26" i="1"/>
  <c r="G27" i="1"/>
  <c r="G28" i="1"/>
  <c r="G30" i="1"/>
  <c r="G31" i="1"/>
  <c r="G33" i="1"/>
  <c r="G32" i="1"/>
  <c r="G29" i="1"/>
  <c r="G34" i="1"/>
  <c r="G35" i="1"/>
  <c r="G37" i="1"/>
  <c r="G36" i="1"/>
  <c r="G40" i="1"/>
  <c r="G41" i="1"/>
  <c r="G39" i="1"/>
  <c r="G43" i="1"/>
  <c r="G46" i="1"/>
  <c r="G42" i="1"/>
  <c r="G45" i="1"/>
  <c r="G38" i="1"/>
  <c r="G47" i="1"/>
  <c r="G48" i="1"/>
  <c r="G44" i="1"/>
  <c r="G50" i="1"/>
  <c r="G51" i="1"/>
  <c r="G52" i="1"/>
  <c r="G49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6" i="1"/>
  <c r="K17" i="1" l="1"/>
  <c r="K18" i="1"/>
  <c r="K19" i="1"/>
  <c r="K21" i="1"/>
  <c r="K22" i="1"/>
  <c r="K20" i="1"/>
  <c r="K23" i="1"/>
  <c r="K24" i="1"/>
  <c r="K25" i="1"/>
  <c r="K27" i="1"/>
  <c r="K26" i="1"/>
  <c r="K28" i="1"/>
  <c r="K30" i="1"/>
  <c r="K31" i="1"/>
  <c r="K33" i="1"/>
  <c r="K32" i="1"/>
  <c r="K29" i="1"/>
  <c r="K34" i="1"/>
  <c r="K37" i="1"/>
  <c r="K35" i="1"/>
  <c r="K36" i="1"/>
  <c r="K40" i="1"/>
  <c r="K43" i="1"/>
  <c r="K41" i="1"/>
  <c r="K39" i="1"/>
  <c r="K46" i="1"/>
  <c r="K42" i="1"/>
  <c r="K45" i="1"/>
  <c r="K38" i="1"/>
  <c r="K47" i="1"/>
  <c r="K48" i="1"/>
  <c r="K44" i="1"/>
  <c r="K51" i="1"/>
  <c r="K50" i="1"/>
  <c r="K49" i="1"/>
  <c r="K52" i="1"/>
  <c r="K53" i="1"/>
  <c r="K54" i="1"/>
  <c r="K55" i="1"/>
  <c r="K57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6" i="1"/>
  <c r="L16" i="1" s="1"/>
  <c r="D74" i="1" l="1"/>
  <c r="E74" i="1"/>
  <c r="F74" i="1"/>
  <c r="M74" i="1" l="1"/>
  <c r="H74" i="1"/>
  <c r="K74" i="1"/>
  <c r="G74" i="1"/>
  <c r="J74" i="1"/>
  <c r="I74" i="1" l="1"/>
  <c r="L17" i="1"/>
  <c r="N17" i="1" l="1"/>
  <c r="L72" i="1" l="1"/>
  <c r="L68" i="1"/>
  <c r="L62" i="1"/>
  <c r="L53" i="1"/>
  <c r="L55" i="1"/>
  <c r="L50" i="1"/>
  <c r="L43" i="1"/>
  <c r="L39" i="1"/>
  <c r="L29" i="1"/>
  <c r="L34" i="1"/>
  <c r="L31" i="1"/>
  <c r="L24" i="1"/>
  <c r="L21" i="1"/>
  <c r="L70" i="1"/>
  <c r="L66" i="1"/>
  <c r="L63" i="1"/>
  <c r="L56" i="1"/>
  <c r="L52" i="1"/>
  <c r="L41" i="1"/>
  <c r="L26" i="1"/>
  <c r="L27" i="1"/>
  <c r="L18" i="1"/>
  <c r="L71" i="1"/>
  <c r="L57" i="1"/>
  <c r="L38" i="1"/>
  <c r="L48" i="1"/>
  <c r="L35" i="1"/>
  <c r="L20" i="1"/>
  <c r="L65" i="1"/>
  <c r="L67" i="1"/>
  <c r="L61" i="1"/>
  <c r="L59" i="1"/>
  <c r="L54" i="1"/>
  <c r="L44" i="1"/>
  <c r="L51" i="1"/>
  <c r="L42" i="1"/>
  <c r="L40" i="1"/>
  <c r="L37" i="1"/>
  <c r="L30" i="1"/>
  <c r="L28" i="1"/>
  <c r="L23" i="1"/>
  <c r="L19" i="1"/>
  <c r="L73" i="1"/>
  <c r="L64" i="1"/>
  <c r="L69" i="1"/>
  <c r="L60" i="1"/>
  <c r="L58" i="1"/>
  <c r="L46" i="1"/>
  <c r="L49" i="1"/>
  <c r="L45" i="1"/>
  <c r="L47" i="1"/>
  <c r="L36" i="1"/>
  <c r="L32" i="1"/>
  <c r="L33" i="1"/>
  <c r="L25" i="1"/>
  <c r="L22" i="1"/>
  <c r="L74" i="1" l="1"/>
  <c r="N61" i="1"/>
  <c r="N35" i="1" l="1"/>
  <c r="N19" i="1"/>
  <c r="N47" i="1"/>
  <c r="N64" i="1"/>
  <c r="N27" i="1"/>
  <c r="N34" i="1"/>
  <c r="N51" i="1"/>
  <c r="N70" i="1"/>
  <c r="N42" i="1"/>
  <c r="N73" i="1"/>
  <c r="N62" i="1"/>
  <c r="N32" i="1"/>
  <c r="N56" i="1"/>
  <c r="N71" i="1"/>
  <c r="N31" i="1"/>
  <c r="N68" i="1"/>
  <c r="N37" i="1"/>
  <c r="N48" i="1"/>
  <c r="N21" i="1"/>
  <c r="N66" i="1"/>
  <c r="N46" i="1"/>
  <c r="N39" i="1"/>
  <c r="N40" i="1"/>
  <c r="N25" i="1"/>
  <c r="N69" i="1"/>
  <c r="N43" i="1"/>
  <c r="N41" i="1"/>
  <c r="N16" i="1"/>
  <c r="N38" i="1"/>
  <c r="N52" i="1"/>
  <c r="N28" i="1"/>
  <c r="N22" i="1"/>
  <c r="N26" i="1"/>
  <c r="N58" i="1"/>
  <c r="N67" i="1"/>
  <c r="N30" i="1"/>
  <c r="N59" i="1"/>
  <c r="N54" i="1"/>
  <c r="N53" i="1"/>
  <c r="N50" i="1"/>
  <c r="N36" i="1"/>
  <c r="N63" i="1"/>
  <c r="N44" i="1"/>
  <c r="N65" i="1"/>
  <c r="N29" i="1"/>
  <c r="N23" i="1"/>
  <c r="N18" i="1"/>
  <c r="N57" i="1"/>
  <c r="N20" i="1"/>
  <c r="N55" i="1"/>
  <c r="N24" i="1"/>
  <c r="N45" i="1"/>
  <c r="N72" i="1"/>
  <c r="N60" i="1"/>
  <c r="N33" i="1"/>
  <c r="N49" i="1"/>
  <c r="N74" i="1" l="1"/>
</calcChain>
</file>

<file path=xl/sharedStrings.xml><?xml version="1.0" encoding="utf-8"?>
<sst xmlns="http://schemas.openxmlformats.org/spreadsheetml/2006/main" count="223" uniqueCount="138">
  <si>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</si>
  <si>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</si>
  <si>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</si>
  <si>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</si>
  <si>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</si>
  <si>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</si>
  <si>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</si>
  <si>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</si>
  <si>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</si>
  <si>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</si>
  <si>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</si>
  <si>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</si>
  <si>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Хувьцаа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</si>
  <si>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</si>
  <si>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</si>
  <si>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</si>
  <si>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</si>
  <si>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</si>
  <si>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</si>
  <si>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</si>
  <si>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</si>
  <si>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</si>
  <si>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</si>
  <si>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</si>
  <si>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</si>
  <si>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</si>
  <si>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</si>
  <si>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</si>
  <si>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</si>
  <si>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</si>
  <si>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</si>
  <si>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</si>
  <si>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</si>
  <si>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</si>
  <si>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</si>
  <si>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</si>
  <si>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</si>
  <si>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</si>
  <si>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</si>
  <si>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</si>
  <si>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</si>
  <si>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</si>
  <si>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</si>
  <si>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</si>
  <si>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</si>
  <si>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</si>
  <si>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</si>
  <si>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</si>
  <si>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</si>
  <si>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</si>
  <si>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</si>
  <si>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</si>
  <si>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</si>
  <si>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</si>
  <si>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</si>
  <si>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</si>
  <si>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</si>
  <si>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</si>
  <si>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</si>
  <si>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</si>
  <si>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</si>
  <si>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</si>
  <si>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</si>
  <si>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</si>
  <si>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</si>
  <si>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</si>
  <si>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</si>
  <si>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</si>
  <si>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</si>
  <si>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</si>
  <si>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</si>
  <si>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</si>
  <si>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</si>
  <si>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</si>
  <si>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</si>
  <si>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</si>
  <si>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</si>
  <si>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</si>
  <si>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</si>
  <si>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</si>
  <si>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</si>
  <si>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"ТЭСО ИНВЕСТМЕНТ ҮЦК" ХХК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</si>
  <si>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</si>
  <si>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</si>
  <si>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</si>
  <si>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</si>
  <si>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</si>
  <si>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</si>
  <si>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</si>
  <si>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</si>
  <si>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</si>
  <si>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</si>
  <si>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</si>
  <si>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</si>
  <si>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</si>
  <si>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</si>
  <si>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</si>
  <si>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</si>
  <si>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</si>
  <si>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</si>
  <si>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</si>
  <si>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</si>
  <si>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</si>
  <si>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</si>
  <si>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</si>
  <si>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</si>
  <si>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</si>
  <si>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</si>
  <si>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</si>
  <si>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</si>
  <si>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</si>
  <si>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</si>
  <si>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</si>
  <si>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</si>
  <si>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</si>
  <si>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</si>
  <si>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</si>
  <si>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</si>
  <si>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</si>
  <si>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</si>
  <si>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</si>
  <si>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</si>
  <si>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</si>
  <si>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</si>
  <si>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</si>
  <si>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</si>
  <si>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</si>
  <si>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</si>
  <si>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</si>
  <si>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</si>
  <si>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</si>
  <si>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 АНХДАГЧ</t>
  </si>
  <si>
    <t>ЗГҮЦ</t>
  </si>
  <si>
    <t>КОМПАНИЙН БОНД ХОЁРДОГЧ</t>
  </si>
  <si>
    <t>Хувьцааны арилжаа /анхдагч/</t>
  </si>
  <si>
    <t>12-р сарын арилжааны дүн</t>
  </si>
  <si>
    <t>2017 оны арилжааны нийт дүн</t>
  </si>
  <si>
    <t xml:space="preserve">2017 оны 12 дугаар сарын 31-ны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</si>
</sst>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240500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8/BDK%2012%20sar%20sha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0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6"/>
      <sheetName val="Sheet4"/>
    </sheetNames>
    <sheetDataSet>
      <sheetData sheetId="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1130</v>
          </cell>
          <cell r="E10">
            <v>1224639</v>
          </cell>
          <cell r="F10">
            <v>4015</v>
          </cell>
          <cell r="G10">
            <v>3249372</v>
          </cell>
          <cell r="H10">
            <v>4474011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1190</v>
          </cell>
          <cell r="E11">
            <v>1772500</v>
          </cell>
          <cell r="F11">
            <v>590</v>
          </cell>
          <cell r="G11">
            <v>505788</v>
          </cell>
          <cell r="H11">
            <v>2278288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370761</v>
          </cell>
          <cell r="E12">
            <v>115938851.7</v>
          </cell>
          <cell r="F12">
            <v>506807</v>
          </cell>
          <cell r="G12">
            <v>335266802</v>
          </cell>
          <cell r="H12">
            <v>451205653.69999999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3153705</v>
          </cell>
          <cell r="E16">
            <v>4691281907.6800003</v>
          </cell>
          <cell r="F16">
            <v>3290622</v>
          </cell>
          <cell r="G16">
            <v>5866496025.3599997</v>
          </cell>
          <cell r="H16">
            <v>10632819358.040001</v>
          </cell>
        </row>
        <row r="17">
          <cell r="B17" t="str">
            <v>BDSC1</v>
          </cell>
          <cell r="C17" t="str">
            <v>БиДиСек 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>BDSC2</v>
          </cell>
          <cell r="C18" t="str">
            <v>БиДиСек ХК</v>
          </cell>
          <cell r="D18">
            <v>2054</v>
          </cell>
          <cell r="E18">
            <v>5389160</v>
          </cell>
          <cell r="F18">
            <v>2536</v>
          </cell>
          <cell r="G18">
            <v>67406255</v>
          </cell>
        </row>
        <row r="19">
          <cell r="B19" t="str">
            <v>BDSC3</v>
          </cell>
          <cell r="C19" t="str">
            <v>БиДиСек ХК</v>
          </cell>
          <cell r="D19">
            <v>1743</v>
          </cell>
          <cell r="E19">
            <v>1616270</v>
          </cell>
          <cell r="F19">
            <v>74</v>
          </cell>
          <cell r="G19">
            <v>629740</v>
          </cell>
        </row>
        <row r="20">
          <cell r="B20" t="str">
            <v>BKHE</v>
          </cell>
          <cell r="C20" t="str">
            <v>Бага хээр ХХК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 t="str">
            <v>BLAC</v>
          </cell>
          <cell r="C21" t="str">
            <v>Блэкстоун интернэйшнл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BLMB</v>
          </cell>
          <cell r="C22" t="str">
            <v>Блүмсбюри секюритиес ХХК</v>
          </cell>
          <cell r="D22">
            <v>1043398</v>
          </cell>
          <cell r="E22">
            <v>774433710.39999998</v>
          </cell>
          <cell r="F22">
            <v>621472</v>
          </cell>
          <cell r="G22">
            <v>468457716.60000002</v>
          </cell>
          <cell r="H22">
            <v>1242891427</v>
          </cell>
        </row>
        <row r="23">
          <cell r="B23" t="str">
            <v>BSK</v>
          </cell>
          <cell r="C23" t="str">
            <v>BLUE SKY</v>
          </cell>
          <cell r="D23">
            <v>2058</v>
          </cell>
          <cell r="E23">
            <v>800456</v>
          </cell>
          <cell r="F23">
            <v>383</v>
          </cell>
          <cell r="G23">
            <v>1704260</v>
          </cell>
          <cell r="H23">
            <v>2504716</v>
          </cell>
        </row>
        <row r="24">
          <cell r="B24" t="str">
            <v>BULG</v>
          </cell>
          <cell r="C24" t="str">
            <v>Булган брокер ХХК</v>
          </cell>
          <cell r="D24">
            <v>14361</v>
          </cell>
          <cell r="E24">
            <v>4229386</v>
          </cell>
          <cell r="F24">
            <v>2220</v>
          </cell>
          <cell r="G24">
            <v>191560</v>
          </cell>
          <cell r="H24">
            <v>4420946</v>
          </cell>
        </row>
        <row r="25">
          <cell r="B25" t="str">
            <v>BUMB</v>
          </cell>
          <cell r="C25" t="str">
            <v>Бумбат-Алтай ХХК</v>
          </cell>
          <cell r="D25">
            <v>2023496</v>
          </cell>
          <cell r="E25">
            <v>1409560537.98</v>
          </cell>
          <cell r="F25">
            <v>415596</v>
          </cell>
          <cell r="G25">
            <v>264384360.44</v>
          </cell>
          <cell r="H25">
            <v>1673944898.4200001</v>
          </cell>
        </row>
        <row r="26">
          <cell r="B26" t="str">
            <v>BZIN</v>
          </cell>
          <cell r="C26" t="str">
            <v>Мирэ Эссет Секьюритис Монгол ХХК</v>
          </cell>
          <cell r="D26">
            <v>18395</v>
          </cell>
          <cell r="E26">
            <v>18244142.399999999</v>
          </cell>
          <cell r="F26">
            <v>8380</v>
          </cell>
          <cell r="G26">
            <v>10346700</v>
          </cell>
          <cell r="H26">
            <v>28590842.399999999</v>
          </cell>
        </row>
        <row r="27">
          <cell r="B27" t="str">
            <v>BZIN1</v>
          </cell>
          <cell r="C27" t="str">
            <v>Мирэ Эссет Секьюритис Монгол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CAPM</v>
          </cell>
          <cell r="C28" t="str">
            <v>Капитал маркет корпораци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 t="str">
            <v>DCF</v>
          </cell>
          <cell r="C29" t="str">
            <v>Ди Си Эф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>DELG</v>
          </cell>
          <cell r="C30" t="str">
            <v>Дэлгэрхангай секюритиз ХХК</v>
          </cell>
          <cell r="D30">
            <v>10005</v>
          </cell>
          <cell r="E30">
            <v>355320</v>
          </cell>
          <cell r="F30">
            <v>1489</v>
          </cell>
          <cell r="G30">
            <v>8451624</v>
          </cell>
          <cell r="H30">
            <v>8806944</v>
          </cell>
        </row>
        <row r="31">
          <cell r="B31" t="str">
            <v>DGSN</v>
          </cell>
          <cell r="C31" t="str">
            <v>Догсон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DRBR</v>
          </cell>
          <cell r="C32" t="str">
            <v>Дархан брокер ХХК</v>
          </cell>
          <cell r="D32">
            <v>200249</v>
          </cell>
          <cell r="E32">
            <v>106870987.26000001</v>
          </cell>
          <cell r="F32">
            <v>208949</v>
          </cell>
          <cell r="G32">
            <v>108142402.91</v>
          </cell>
          <cell r="H32">
            <v>215013390.17000002</v>
          </cell>
        </row>
        <row r="33">
          <cell r="B33" t="str">
            <v>ECM</v>
          </cell>
          <cell r="C33" t="str">
            <v>Евразиа капитал монголиа ХХК</v>
          </cell>
          <cell r="D33">
            <v>79637</v>
          </cell>
          <cell r="E33">
            <v>88857137.799999997</v>
          </cell>
          <cell r="F33">
            <v>19344</v>
          </cell>
          <cell r="G33">
            <v>19161909.07</v>
          </cell>
          <cell r="H33">
            <v>108019046.87</v>
          </cell>
        </row>
        <row r="34">
          <cell r="B34" t="str">
            <v>FCX</v>
          </cell>
          <cell r="C34" t="str">
            <v>Эф Си Икс ХХК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FINL</v>
          </cell>
          <cell r="C35" t="str">
            <v>Финанс линк групп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FRON</v>
          </cell>
          <cell r="C36" t="str">
            <v>Фронтиер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 t="str">
            <v>GATR</v>
          </cell>
          <cell r="C37" t="str">
            <v>Гацуурт трейд ХХК</v>
          </cell>
          <cell r="D37">
            <v>12584</v>
          </cell>
          <cell r="E37">
            <v>2094380</v>
          </cell>
          <cell r="F37">
            <v>4007</v>
          </cell>
          <cell r="G37">
            <v>2380510</v>
          </cell>
          <cell r="H37">
            <v>4474890</v>
          </cell>
        </row>
        <row r="38">
          <cell r="B38" t="str">
            <v>GAUL</v>
          </cell>
          <cell r="C38" t="str">
            <v>Гаүли ХХК</v>
          </cell>
          <cell r="D38">
            <v>602078</v>
          </cell>
          <cell r="E38">
            <v>347973792.69999999</v>
          </cell>
          <cell r="F38">
            <v>129986</v>
          </cell>
          <cell r="G38">
            <v>41461314.350000001</v>
          </cell>
          <cell r="H38">
            <v>389435107.05000001</v>
          </cell>
        </row>
        <row r="39">
          <cell r="B39" t="str">
            <v>GDEV</v>
          </cell>
          <cell r="C39" t="str">
            <v>Гранддевелопмент ХХК</v>
          </cell>
          <cell r="D39">
            <v>46091</v>
          </cell>
          <cell r="E39">
            <v>41407015</v>
          </cell>
          <cell r="F39">
            <v>28</v>
          </cell>
          <cell r="G39">
            <v>122348</v>
          </cell>
          <cell r="H39">
            <v>41529363</v>
          </cell>
        </row>
        <row r="40">
          <cell r="B40" t="str">
            <v>GDSC</v>
          </cell>
          <cell r="C40" t="str">
            <v>Гүүдсек ХХК</v>
          </cell>
          <cell r="D40">
            <v>460</v>
          </cell>
          <cell r="E40">
            <v>343260</v>
          </cell>
          <cell r="F40">
            <v>8011</v>
          </cell>
          <cell r="G40">
            <v>8614452</v>
          </cell>
          <cell r="H40">
            <v>8957712</v>
          </cell>
        </row>
        <row r="41">
          <cell r="B41" t="str">
            <v>GLMT</v>
          </cell>
          <cell r="C41" t="str">
            <v>Голомт Капитал ХХК</v>
          </cell>
          <cell r="D41">
            <v>3330428</v>
          </cell>
          <cell r="E41">
            <v>2590758043.3200002</v>
          </cell>
          <cell r="F41">
            <v>5823865</v>
          </cell>
          <cell r="G41">
            <v>3976289801.1999998</v>
          </cell>
          <cell r="H41">
            <v>6567047844.5200005</v>
          </cell>
        </row>
        <row r="42">
          <cell r="B42" t="str">
            <v>GNDX</v>
          </cell>
          <cell r="C42" t="str">
            <v>Гендекс ХХК</v>
          </cell>
          <cell r="D42">
            <v>5063</v>
          </cell>
          <cell r="E42">
            <v>4591128.4000000004</v>
          </cell>
          <cell r="F42">
            <v>336665</v>
          </cell>
          <cell r="G42">
            <v>242202186.19999999</v>
          </cell>
          <cell r="H42">
            <v>246793314.59999999</v>
          </cell>
        </row>
        <row r="43">
          <cell r="B43" t="str">
            <v>GNN</v>
          </cell>
          <cell r="C43" t="str">
            <v>ГОВИЙН НОЁН НУРУУ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HUN</v>
          </cell>
          <cell r="C44" t="str">
            <v>Хүннү Эмпайр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ITR</v>
          </cell>
          <cell r="C45" t="str">
            <v>Ай трейд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 t="str">
            <v>LFTI</v>
          </cell>
          <cell r="C46" t="str">
            <v>Лайфтайм инвестмент ХХК</v>
          </cell>
          <cell r="D46">
            <v>27628</v>
          </cell>
          <cell r="E46">
            <v>129699125</v>
          </cell>
          <cell r="F46">
            <v>256</v>
          </cell>
          <cell r="G46">
            <v>203040</v>
          </cell>
          <cell r="H46">
            <v>129902165</v>
          </cell>
        </row>
        <row r="47">
          <cell r="B47" t="str">
            <v>MERG</v>
          </cell>
          <cell r="C47" t="str">
            <v>Мэргэн санаа ХХК</v>
          </cell>
          <cell r="D47">
            <v>8440</v>
          </cell>
          <cell r="E47">
            <v>6103960</v>
          </cell>
          <cell r="F47">
            <v>10872</v>
          </cell>
          <cell r="G47">
            <v>19678218</v>
          </cell>
          <cell r="H47">
            <v>25782178</v>
          </cell>
        </row>
        <row r="48">
          <cell r="B48" t="str">
            <v>MIBG</v>
          </cell>
          <cell r="C48" t="str">
            <v>Эм Ай Би Жи ХХК</v>
          </cell>
          <cell r="D48">
            <v>7903</v>
          </cell>
          <cell r="E48">
            <v>6158030</v>
          </cell>
          <cell r="F48">
            <v>1130</v>
          </cell>
          <cell r="G48">
            <v>4886320</v>
          </cell>
          <cell r="H48">
            <v>11044350</v>
          </cell>
        </row>
        <row r="49">
          <cell r="B49" t="str">
            <v>MICC</v>
          </cell>
          <cell r="C49" t="str">
            <v>Эм Ай Си Си ХХК</v>
          </cell>
          <cell r="D49">
            <v>800</v>
          </cell>
          <cell r="E49">
            <v>679200</v>
          </cell>
          <cell r="F49">
            <v>1000</v>
          </cell>
          <cell r="G49">
            <v>280000</v>
          </cell>
          <cell r="H49">
            <v>959200</v>
          </cell>
        </row>
        <row r="50">
          <cell r="B50" t="str">
            <v>MNET</v>
          </cell>
          <cell r="C50" t="str">
            <v>Ард секюритиз ХХК</v>
          </cell>
          <cell r="D50">
            <v>719971</v>
          </cell>
          <cell r="E50">
            <v>466343962.64999998</v>
          </cell>
          <cell r="F50">
            <v>394512</v>
          </cell>
          <cell r="G50">
            <v>250841970.05000001</v>
          </cell>
          <cell r="H50">
            <v>717185932.70000005</v>
          </cell>
        </row>
        <row r="51">
          <cell r="B51" t="str">
            <v>MONG</v>
          </cell>
          <cell r="C51" t="str">
            <v>Монгол секюритиес ХК</v>
          </cell>
          <cell r="D51">
            <v>953</v>
          </cell>
          <cell r="E51">
            <v>501412</v>
          </cell>
          <cell r="F51">
            <v>73937</v>
          </cell>
          <cell r="G51">
            <v>9678162.6999999993</v>
          </cell>
          <cell r="H51">
            <v>10179574.699999999</v>
          </cell>
        </row>
        <row r="52">
          <cell r="B52" t="str">
            <v>MSDQ</v>
          </cell>
          <cell r="C52" t="str">
            <v>Масдак ХХК</v>
          </cell>
          <cell r="D52">
            <v>3356</v>
          </cell>
          <cell r="E52">
            <v>2550840.5</v>
          </cell>
          <cell r="F52">
            <v>5909</v>
          </cell>
          <cell r="G52">
            <v>3116506.5</v>
          </cell>
          <cell r="H52">
            <v>5667347</v>
          </cell>
        </row>
        <row r="53">
          <cell r="B53" t="str">
            <v>MSEC</v>
          </cell>
          <cell r="C53" t="str">
            <v>Монсек ХХК</v>
          </cell>
          <cell r="D53">
            <v>137043</v>
          </cell>
          <cell r="E53">
            <v>87642766</v>
          </cell>
          <cell r="F53">
            <v>92654</v>
          </cell>
          <cell r="G53">
            <v>81428546</v>
          </cell>
          <cell r="H53">
            <v>169071312</v>
          </cell>
        </row>
        <row r="54">
          <cell r="B54" t="str">
            <v>MWTS</v>
          </cell>
          <cell r="C54" t="str">
            <v>Эм Даблью Ти Эс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NOVL</v>
          </cell>
          <cell r="C55" t="str">
            <v>Новел инвестмент ХХК</v>
          </cell>
          <cell r="D55">
            <v>926596</v>
          </cell>
          <cell r="E55">
            <v>371114115.88</v>
          </cell>
          <cell r="F55">
            <v>434849</v>
          </cell>
          <cell r="G55">
            <v>180128261.30000001</v>
          </cell>
          <cell r="H55">
            <v>551242377.18000007</v>
          </cell>
        </row>
        <row r="56">
          <cell r="B56" t="str">
            <v>NSEC</v>
          </cell>
          <cell r="C56" t="str">
            <v>Нэйшнл сэкюритис ХХК</v>
          </cell>
          <cell r="D56">
            <v>4570</v>
          </cell>
          <cell r="E56">
            <v>3845764</v>
          </cell>
          <cell r="F56">
            <v>1370</v>
          </cell>
          <cell r="G56">
            <v>989300</v>
          </cell>
          <cell r="H56">
            <v>4835064</v>
          </cell>
        </row>
        <row r="57">
          <cell r="B57" t="str">
            <v>PREV</v>
          </cell>
          <cell r="C57" t="str">
            <v>Превалент ХХК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 t="str">
            <v>SANR</v>
          </cell>
          <cell r="C58" t="str">
            <v>Санар ХХК</v>
          </cell>
          <cell r="D58">
            <v>1139</v>
          </cell>
          <cell r="E58">
            <v>8057148</v>
          </cell>
          <cell r="F58">
            <v>33177</v>
          </cell>
          <cell r="G58">
            <v>27668539</v>
          </cell>
          <cell r="H58">
            <v>35725687</v>
          </cell>
        </row>
        <row r="59">
          <cell r="B59" t="str">
            <v>SECP</v>
          </cell>
          <cell r="C59" t="str">
            <v>СИКАП</v>
          </cell>
          <cell r="D59">
            <v>1080</v>
          </cell>
          <cell r="E59">
            <v>1188392</v>
          </cell>
          <cell r="F59">
            <v>23389</v>
          </cell>
          <cell r="G59">
            <v>13033790</v>
          </cell>
          <cell r="H59">
            <v>14222182</v>
          </cell>
        </row>
        <row r="60">
          <cell r="B60" t="str">
            <v>SGC</v>
          </cell>
          <cell r="C60" t="str">
            <v>Эс Жи Капитал ХХК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 t="str">
            <v>STIN</v>
          </cell>
          <cell r="C61" t="str">
            <v>Стандарт инвестмент ХХК</v>
          </cell>
          <cell r="D61">
            <v>4633825</v>
          </cell>
          <cell r="E61">
            <v>2678632617.4000001</v>
          </cell>
          <cell r="F61">
            <v>1482943</v>
          </cell>
          <cell r="G61">
            <v>1037898684.79</v>
          </cell>
          <cell r="H61">
            <v>3716531302.1900001</v>
          </cell>
        </row>
        <row r="62">
          <cell r="B62" t="str">
            <v>TABO</v>
          </cell>
          <cell r="C62" t="str">
            <v>Таван богд ХХК</v>
          </cell>
          <cell r="D62">
            <v>37426</v>
          </cell>
          <cell r="E62">
            <v>30840335.399999999</v>
          </cell>
          <cell r="F62">
            <v>6558</v>
          </cell>
          <cell r="G62">
            <v>58355400</v>
          </cell>
          <cell r="H62">
            <v>89195735.400000006</v>
          </cell>
        </row>
        <row r="63">
          <cell r="B63" t="str">
            <v>TCHB</v>
          </cell>
          <cell r="C63" t="str">
            <v>Тулгат чандмань баян ХХК</v>
          </cell>
          <cell r="D63">
            <v>42904</v>
          </cell>
          <cell r="E63">
            <v>49726441.350000001</v>
          </cell>
          <cell r="F63">
            <v>10847</v>
          </cell>
          <cell r="G63">
            <v>15709326</v>
          </cell>
          <cell r="H63">
            <v>65435767.350000001</v>
          </cell>
        </row>
        <row r="64">
          <cell r="B64" t="str">
            <v>TDB</v>
          </cell>
          <cell r="C64" t="str">
            <v>Ти Ди Би Капитал ХХК</v>
          </cell>
          <cell r="D64">
            <v>4357994</v>
          </cell>
          <cell r="E64">
            <v>36862252491.349998</v>
          </cell>
          <cell r="F64">
            <v>3880665</v>
          </cell>
          <cell r="G64">
            <v>36219775969.800003</v>
          </cell>
          <cell r="H64">
            <v>73082028461.149994</v>
          </cell>
        </row>
        <row r="65">
          <cell r="B65" t="str">
            <v>TNGR</v>
          </cell>
          <cell r="C65" t="str">
            <v>Тэнгэр капитал ХХК</v>
          </cell>
          <cell r="D65">
            <v>45160</v>
          </cell>
          <cell r="E65">
            <v>93278952</v>
          </cell>
          <cell r="F65">
            <v>3913677</v>
          </cell>
          <cell r="G65">
            <v>1572896062</v>
          </cell>
          <cell r="H65">
            <v>1666175014</v>
          </cell>
        </row>
        <row r="66">
          <cell r="B66" t="str">
            <v>TTOL</v>
          </cell>
          <cell r="C66" t="str">
            <v>Тэсо Инвестмент</v>
          </cell>
          <cell r="D66">
            <v>4540</v>
          </cell>
          <cell r="E66">
            <v>3732900</v>
          </cell>
          <cell r="F66">
            <v>125030</v>
          </cell>
          <cell r="G66">
            <v>97994822</v>
          </cell>
          <cell r="H66">
            <v>101727722</v>
          </cell>
        </row>
        <row r="67">
          <cell r="B67" t="str">
            <v>UNDR</v>
          </cell>
          <cell r="C67" t="str">
            <v>Өндөрхаан инвест ХХК</v>
          </cell>
          <cell r="D67">
            <v>7124</v>
          </cell>
          <cell r="E67">
            <v>9420150</v>
          </cell>
          <cell r="F67">
            <v>11380</v>
          </cell>
          <cell r="G67">
            <v>13111864.4</v>
          </cell>
          <cell r="H67">
            <v>22532014.399999999</v>
          </cell>
        </row>
        <row r="68">
          <cell r="B68" t="str">
            <v>ZEUS</v>
          </cell>
          <cell r="C68" t="str">
            <v>Зюс капитал ХХК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 t="str">
            <v>ZGB</v>
          </cell>
          <cell r="C69" t="str">
            <v>Зэт жи би ХХК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 t="str">
            <v>ZRGD</v>
          </cell>
          <cell r="C70" t="str">
            <v>Зэргэд ХХК</v>
          </cell>
          <cell r="D70">
            <v>44333</v>
          </cell>
          <cell r="E70">
            <v>42983752</v>
          </cell>
          <cell r="F70">
            <v>42477</v>
          </cell>
          <cell r="G70">
            <v>29355071.5</v>
          </cell>
          <cell r="H70">
            <v>72338823.5</v>
          </cell>
        </row>
      </sheetData>
      <sheetData sheetId="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0</v>
          </cell>
          <cell r="E16">
            <v>0</v>
          </cell>
          <cell r="F16">
            <v>458</v>
          </cell>
          <cell r="G16">
            <v>44869340</v>
          </cell>
          <cell r="H16">
            <v>44869340</v>
          </cell>
        </row>
        <row r="17">
          <cell r="B17" t="str">
            <v>BDSC1</v>
          </cell>
          <cell r="C17" t="str">
            <v>БиДиСек 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>BDSC2</v>
          </cell>
          <cell r="C18" t="str">
            <v>БиДиСек 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BDSC3</v>
          </cell>
          <cell r="C19" t="str">
            <v>БиДиСек 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 t="str">
            <v>BKHE</v>
          </cell>
          <cell r="C20" t="str">
            <v>Бага хээр ХХК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 t="str">
            <v>BLAC</v>
          </cell>
          <cell r="C21" t="str">
            <v>Блэкстоун интернэйшнл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BLMB</v>
          </cell>
          <cell r="C22" t="str">
            <v>Блүмсбюри секюритиес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BSK</v>
          </cell>
          <cell r="C23" t="str">
            <v>BLUE SKY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BULG</v>
          </cell>
          <cell r="C24" t="str">
            <v>Булган брокер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BUMB</v>
          </cell>
          <cell r="C25" t="str">
            <v>Бумбат-Алтай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BZIN</v>
          </cell>
          <cell r="C26" t="str">
            <v>Мирэ Эссет Секьюритис Монгол ХХК</v>
          </cell>
          <cell r="D26">
            <v>1587</v>
          </cell>
          <cell r="E26">
            <v>156996700</v>
          </cell>
          <cell r="F26">
            <v>2582</v>
          </cell>
          <cell r="G26">
            <v>258236700</v>
          </cell>
          <cell r="H26">
            <v>7485478720</v>
          </cell>
        </row>
        <row r="27">
          <cell r="B27" t="str">
            <v>BZIN1</v>
          </cell>
          <cell r="C27" t="str">
            <v>Мирэ Эссет Секьюритис Монгол ХХК</v>
          </cell>
          <cell r="D27">
            <v>25349</v>
          </cell>
          <cell r="E27">
            <v>2501977320</v>
          </cell>
          <cell r="F27">
            <v>46600</v>
          </cell>
          <cell r="G27">
            <v>4568268000</v>
          </cell>
        </row>
        <row r="28">
          <cell r="B28" t="str">
            <v>CAPM</v>
          </cell>
          <cell r="C28" t="str">
            <v>Капитал маркет корпораци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 t="str">
            <v>DCF</v>
          </cell>
          <cell r="C29" t="str">
            <v>Ди Си Эф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>DELG</v>
          </cell>
          <cell r="C30" t="str">
            <v>Дэлгэрхангай секюритиз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DGSN</v>
          </cell>
          <cell r="C31" t="str">
            <v>Догсон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DRBR</v>
          </cell>
          <cell r="C32" t="str">
            <v>Дархан брокер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ECM</v>
          </cell>
          <cell r="C33" t="str">
            <v>Евразиа капитал монголиа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>FCX</v>
          </cell>
          <cell r="C34" t="str">
            <v>Эф Си Икс ХХК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FINL</v>
          </cell>
          <cell r="C35" t="str">
            <v>Финанс линк групп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FRON</v>
          </cell>
          <cell r="C36" t="str">
            <v>Фронтиер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 t="str">
            <v>GATR</v>
          </cell>
          <cell r="C37" t="str">
            <v>Гацуурт трейд ХХК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 t="str">
            <v>GAUL</v>
          </cell>
          <cell r="C38" t="str">
            <v>Гаүли ХХК</v>
          </cell>
          <cell r="D38">
            <v>81</v>
          </cell>
          <cell r="E38">
            <v>8181000</v>
          </cell>
          <cell r="F38">
            <v>81</v>
          </cell>
          <cell r="G38">
            <v>8181000</v>
          </cell>
          <cell r="H38">
            <v>16362000</v>
          </cell>
        </row>
        <row r="39">
          <cell r="B39" t="str">
            <v>GDEV</v>
          </cell>
          <cell r="C39" t="str">
            <v>Гранддевелопмент ХХК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 t="str">
            <v>GDSC</v>
          </cell>
          <cell r="C40" t="str">
            <v>Гүүдсек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 t="str">
            <v>GLMT</v>
          </cell>
          <cell r="C41" t="str">
            <v>Голомт Капитал ХХК</v>
          </cell>
          <cell r="D41">
            <v>464</v>
          </cell>
          <cell r="E41">
            <v>45216380</v>
          </cell>
          <cell r="F41">
            <v>177</v>
          </cell>
          <cell r="G41">
            <v>17457480</v>
          </cell>
          <cell r="H41">
            <v>62673860</v>
          </cell>
        </row>
        <row r="42">
          <cell r="B42" t="str">
            <v>GNDX</v>
          </cell>
          <cell r="C42" t="str">
            <v>Гендекс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GNN</v>
          </cell>
          <cell r="C43" t="str">
            <v>ГОВИЙН НОЁН НУРУУ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HUN</v>
          </cell>
          <cell r="C44" t="str">
            <v>Хүннү Эмпайр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ITR</v>
          </cell>
          <cell r="C45" t="str">
            <v>Ай трейд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 t="str">
            <v>LFTI</v>
          </cell>
          <cell r="C46" t="str">
            <v>Лайфтайм инвестмент ХХК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 t="str">
            <v>MERG</v>
          </cell>
          <cell r="C47" t="str">
            <v>Мэргэн санаа ХХК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MIBG</v>
          </cell>
          <cell r="C48" t="str">
            <v>Эм Ай Би Жи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MICC</v>
          </cell>
          <cell r="C49" t="str">
            <v>Эм Ай Си Си ХХК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MNET</v>
          </cell>
          <cell r="C50" t="str">
            <v>Ард секюритиз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 t="str">
            <v>MONG</v>
          </cell>
          <cell r="C51" t="str">
            <v>Монгол секюритиес ХК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MSDQ</v>
          </cell>
          <cell r="C52" t="str">
            <v>Масдак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>MSEC</v>
          </cell>
          <cell r="C53" t="str">
            <v>Монсек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 t="str">
            <v>MWTS</v>
          </cell>
          <cell r="C54" t="str">
            <v>Эм Даблью Ти Эс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NOVL</v>
          </cell>
          <cell r="C55" t="str">
            <v>Новел инвестмент ХХК</v>
          </cell>
          <cell r="D55">
            <v>104919</v>
          </cell>
          <cell r="E55">
            <v>10436152580</v>
          </cell>
          <cell r="F55">
            <v>82668</v>
          </cell>
          <cell r="G55">
            <v>8268121900</v>
          </cell>
          <cell r="H55">
            <v>18704274480</v>
          </cell>
        </row>
        <row r="56">
          <cell r="B56" t="str">
            <v>NSEC</v>
          </cell>
          <cell r="C56" t="str">
            <v>Нэйшнл сэкюритис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PREV</v>
          </cell>
          <cell r="C57" t="str">
            <v>Превалент ХХК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 t="str">
            <v>SANR</v>
          </cell>
          <cell r="C58" t="str">
            <v>Санар ХХК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 t="str">
            <v>SECP</v>
          </cell>
          <cell r="C59" t="str">
            <v>СИКАП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 t="str">
            <v>SGC</v>
          </cell>
          <cell r="C60" t="str">
            <v>Эс Жи Капитал ХХК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 t="str">
            <v>STIN</v>
          </cell>
          <cell r="C61" t="str">
            <v>Стандарт инвестмент ХХК</v>
          </cell>
          <cell r="D61">
            <v>225</v>
          </cell>
          <cell r="E61">
            <v>21919440</v>
          </cell>
          <cell r="F61">
            <v>0</v>
          </cell>
          <cell r="G61">
            <v>0</v>
          </cell>
          <cell r="H61">
            <v>21919440</v>
          </cell>
        </row>
        <row r="62">
          <cell r="B62" t="str">
            <v>TABO</v>
          </cell>
          <cell r="C62" t="str">
            <v>Таван богд ХХК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TCHB</v>
          </cell>
          <cell r="C63" t="str">
            <v>Тулгат чандмань баян ХХК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 t="str">
            <v>TDB</v>
          </cell>
          <cell r="C64" t="str">
            <v>Ти Ди Би Капитал ХХК</v>
          </cell>
          <cell r="D64">
            <v>0</v>
          </cell>
          <cell r="E64">
            <v>0</v>
          </cell>
          <cell r="F64">
            <v>59</v>
          </cell>
          <cell r="G64">
            <v>5309000</v>
          </cell>
          <cell r="H64">
            <v>5309000</v>
          </cell>
        </row>
        <row r="65">
          <cell r="B65" t="str">
            <v>TNGR</v>
          </cell>
          <cell r="C65" t="str">
            <v>Тэнгэр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TTOL</v>
          </cell>
          <cell r="C66" t="str">
            <v>Тэсо Инвестмент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 t="str">
            <v>UNDR</v>
          </cell>
          <cell r="C67" t="str">
            <v>Өндөрхаан инвест ХХК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ZEUS</v>
          </cell>
          <cell r="C68" t="str">
            <v>Зюс капитал ХХК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 t="str">
            <v>ZGB</v>
          </cell>
          <cell r="C69" t="str">
            <v>Зэт жи би ХХК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 t="str">
            <v>ZRGD</v>
          </cell>
          <cell r="C70" t="str">
            <v>Зэргэд ХХК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</sheetData>
      <sheetData sheetId="2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BDSC1</v>
          </cell>
          <cell r="C17" t="str">
            <v>БиДиСек 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>BDSC2</v>
          </cell>
          <cell r="C18" t="str">
            <v>БиДиСек 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BDSC3</v>
          </cell>
          <cell r="C19" t="str">
            <v>БиДиСек 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 t="str">
            <v>BKHE</v>
          </cell>
          <cell r="C20" t="str">
            <v>Бага хээр ХХК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 t="str">
            <v>BLAC</v>
          </cell>
          <cell r="C21" t="str">
            <v>Блэкстоун интернэйшнл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BLMB</v>
          </cell>
          <cell r="C22" t="str">
            <v>Блүмсбюри секюритиес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BSK</v>
          </cell>
          <cell r="C23" t="str">
            <v>BLUE SKY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BULG</v>
          </cell>
          <cell r="C24" t="str">
            <v>Булган брокер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BUMB</v>
          </cell>
          <cell r="C25" t="str">
            <v>Бумбат-Алтай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BZIN</v>
          </cell>
          <cell r="C26" t="str">
            <v>Мирэ Эссет Секьюритис Монгол ХХК</v>
          </cell>
          <cell r="D26">
            <v>305</v>
          </cell>
          <cell r="E26">
            <v>30495000</v>
          </cell>
          <cell r="F26">
            <v>0</v>
          </cell>
          <cell r="G26">
            <v>0</v>
          </cell>
          <cell r="H26">
            <v>30495000</v>
          </cell>
        </row>
        <row r="27">
          <cell r="B27" t="str">
            <v>BZIN1</v>
          </cell>
          <cell r="C27" t="str">
            <v>Мирэ Эссет Секьюритис Монгол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CAPM</v>
          </cell>
          <cell r="C28" t="str">
            <v>Капитал маркет корпораци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 t="str">
            <v>DCF</v>
          </cell>
          <cell r="C29" t="str">
            <v>Ди Си Эф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>DELG</v>
          </cell>
          <cell r="C30" t="str">
            <v>Дэлгэрхангай секюритиз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DGSN</v>
          </cell>
          <cell r="C31" t="str">
            <v>Догсон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DRBR</v>
          </cell>
          <cell r="C32" t="str">
            <v>Дархан брокер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ECM</v>
          </cell>
          <cell r="C33" t="str">
            <v>Евразиа капитал монголиа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>FCX</v>
          </cell>
          <cell r="C34" t="str">
            <v>Эф Си Икс ХХК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FINL</v>
          </cell>
          <cell r="C35" t="str">
            <v>Финанс линк групп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FRON</v>
          </cell>
          <cell r="C36" t="str">
            <v>Фронтиер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 t="str">
            <v>GATR</v>
          </cell>
          <cell r="C37" t="str">
            <v>Гацуурт трейд ХХК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 t="str">
            <v>GAUL</v>
          </cell>
          <cell r="C38" t="str">
            <v>Гаүли ХХК</v>
          </cell>
          <cell r="D38">
            <v>1208</v>
          </cell>
          <cell r="E38">
            <v>120800000</v>
          </cell>
          <cell r="F38">
            <v>0</v>
          </cell>
          <cell r="G38">
            <v>0</v>
          </cell>
          <cell r="H38">
            <v>120800000</v>
          </cell>
        </row>
        <row r="39">
          <cell r="B39" t="str">
            <v>GDEV</v>
          </cell>
          <cell r="C39" t="str">
            <v>Гранддевелопмент ХХК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 t="str">
            <v>GDSC</v>
          </cell>
          <cell r="C40" t="str">
            <v>Гүүдсек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 t="str">
            <v>GLMT</v>
          </cell>
          <cell r="C41" t="str">
            <v>Голомт Капитал ХХК</v>
          </cell>
          <cell r="D41">
            <v>9</v>
          </cell>
          <cell r="E41">
            <v>900000</v>
          </cell>
          <cell r="F41">
            <v>335</v>
          </cell>
          <cell r="G41">
            <v>33495000</v>
          </cell>
          <cell r="H41">
            <v>34395000</v>
          </cell>
        </row>
        <row r="42">
          <cell r="B42" t="str">
            <v>GNDX</v>
          </cell>
          <cell r="C42" t="str">
            <v>Гендекс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GNN</v>
          </cell>
          <cell r="C43" t="str">
            <v>ГОВИЙН НОЁН НУРУУ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HUN</v>
          </cell>
          <cell r="C44" t="str">
            <v>Хүннү Эмпайр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ITR</v>
          </cell>
          <cell r="C45" t="str">
            <v>Ай трейд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 t="str">
            <v>LFTI</v>
          </cell>
          <cell r="C46" t="str">
            <v>Лайфтайм инвестмент ХХК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 t="str">
            <v>MERG</v>
          </cell>
          <cell r="C47" t="str">
            <v>Мэргэн санаа ХХК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MIBG</v>
          </cell>
          <cell r="C48" t="str">
            <v>Эм Ай Би Жи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MICC</v>
          </cell>
          <cell r="C49" t="str">
            <v>Эм Ай Си Си ХХК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MNET</v>
          </cell>
          <cell r="C50" t="str">
            <v>Ард секюритиз ХХК</v>
          </cell>
          <cell r="D50">
            <v>984</v>
          </cell>
          <cell r="E50">
            <v>98400000</v>
          </cell>
          <cell r="F50">
            <v>2000</v>
          </cell>
          <cell r="G50">
            <v>200000000</v>
          </cell>
          <cell r="H50">
            <v>298400000</v>
          </cell>
        </row>
        <row r="51">
          <cell r="B51" t="str">
            <v>MONG</v>
          </cell>
          <cell r="C51" t="str">
            <v>Монгол секюритиес ХК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MSDQ</v>
          </cell>
          <cell r="C52" t="str">
            <v>Масдак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>MSEC</v>
          </cell>
          <cell r="C53" t="str">
            <v>Монсек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 t="str">
            <v>MWTS</v>
          </cell>
          <cell r="C54" t="str">
            <v>Эм Даблью Ти Эс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NOVL</v>
          </cell>
          <cell r="C55" t="str">
            <v>Новел инвестмент ХХК</v>
          </cell>
          <cell r="D55">
            <v>0</v>
          </cell>
          <cell r="E55">
            <v>0</v>
          </cell>
          <cell r="F55">
            <v>191</v>
          </cell>
          <cell r="G55">
            <v>19100000</v>
          </cell>
          <cell r="H55">
            <v>19100000</v>
          </cell>
        </row>
        <row r="56">
          <cell r="B56" t="str">
            <v>NSEC</v>
          </cell>
          <cell r="C56" t="str">
            <v>Нэйшнл сэкюритис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PREV</v>
          </cell>
          <cell r="C57" t="str">
            <v>Превалент ХХК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 t="str">
            <v>SANR</v>
          </cell>
          <cell r="C58" t="str">
            <v>Санар ХХК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 t="str">
            <v>SECP</v>
          </cell>
          <cell r="C59" t="str">
            <v>СИКАП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 t="str">
            <v>SGC</v>
          </cell>
          <cell r="C60" t="str">
            <v>Эс Жи Капитал ХХК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 t="str">
            <v>STIN</v>
          </cell>
          <cell r="C61" t="str">
            <v>Стандарт инвестмент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 t="str">
            <v>TABO</v>
          </cell>
          <cell r="C62" t="str">
            <v>Таван богд ХХК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TCHB</v>
          </cell>
          <cell r="C63" t="str">
            <v>Тулгат чандмань баян ХХК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 t="str">
            <v>TDB</v>
          </cell>
          <cell r="C64" t="str">
            <v>Ти Ди Би Капитал ХХК</v>
          </cell>
          <cell r="D64">
            <v>20</v>
          </cell>
          <cell r="E64">
            <v>2000000</v>
          </cell>
          <cell r="F64">
            <v>0</v>
          </cell>
          <cell r="G64">
            <v>0</v>
          </cell>
          <cell r="H64">
            <v>2000000</v>
          </cell>
        </row>
        <row r="65">
          <cell r="B65" t="str">
            <v>TNGR</v>
          </cell>
          <cell r="C65" t="str">
            <v>Тэнгэр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TTOL</v>
          </cell>
          <cell r="C66" t="str">
            <v>Тэсо Инвестмент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 t="str">
            <v>UNDR</v>
          </cell>
          <cell r="C67" t="str">
            <v>Өндөрхаан инвест ХХК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ZEUS</v>
          </cell>
          <cell r="C68" t="str">
            <v>Зюс капитал ХХК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 t="str">
            <v>ZGB</v>
          </cell>
          <cell r="C69" t="str">
            <v>Зэт жи би ХХК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 t="str">
            <v>ZRGD</v>
          </cell>
          <cell r="C70" t="str">
            <v>Зэргэд ХХК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/>
          <cell r="L9"/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/>
          <cell r="T9"/>
        </row>
        <row r="10">
          <cell r="B10" t="str">
            <v>ALTN</v>
          </cell>
          <cell r="C10" t="str">
            <v>Алтан хоромсог ХХК</v>
          </cell>
          <cell r="D10">
            <v>6132</v>
          </cell>
          <cell r="E10">
            <v>534203</v>
          </cell>
          <cell r="F10">
            <v>2547</v>
          </cell>
          <cell r="G10">
            <v>2983905</v>
          </cell>
          <cell r="H10">
            <v>3518108</v>
          </cell>
          <cell r="I10">
            <v>18782</v>
          </cell>
          <cell r="J10">
            <v>1878200</v>
          </cell>
          <cell r="K10"/>
          <cell r="L10"/>
          <cell r="M10">
            <v>1878200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/>
          <cell r="T10"/>
        </row>
        <row r="11">
          <cell r="B11" t="str">
            <v>APS</v>
          </cell>
          <cell r="C11" t="str">
            <v>Азиа Пасифик секьюритис ХХК</v>
          </cell>
          <cell r="D11">
            <v>1262</v>
          </cell>
          <cell r="E11">
            <v>275440.8</v>
          </cell>
          <cell r="F11">
            <v>13312</v>
          </cell>
          <cell r="G11">
            <v>4373541.8</v>
          </cell>
          <cell r="H11">
            <v>4648982.5999999996</v>
          </cell>
          <cell r="I11">
            <v>0</v>
          </cell>
          <cell r="J11">
            <v>0</v>
          </cell>
          <cell r="K11"/>
          <cell r="L11"/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/>
          <cell r="T11"/>
        </row>
        <row r="12">
          <cell r="B12" t="str">
            <v>ARD</v>
          </cell>
          <cell r="C12" t="str">
            <v>Ард капитал групп ХХК</v>
          </cell>
          <cell r="D12">
            <v>120046</v>
          </cell>
          <cell r="E12">
            <v>60473168.159999996</v>
          </cell>
          <cell r="F12">
            <v>380362</v>
          </cell>
          <cell r="G12">
            <v>232031837.02000001</v>
          </cell>
          <cell r="H12">
            <v>292505005.18000001</v>
          </cell>
          <cell r="I12">
            <v>184716</v>
          </cell>
          <cell r="J12">
            <v>18471600</v>
          </cell>
          <cell r="K12"/>
          <cell r="L12"/>
          <cell r="M12">
            <v>18471600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/>
          <cell r="T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2085</v>
          </cell>
          <cell r="G13">
            <v>1906753.1</v>
          </cell>
          <cell r="H13">
            <v>1906753.1</v>
          </cell>
          <cell r="I13">
            <v>0</v>
          </cell>
          <cell r="J13">
            <v>0</v>
          </cell>
          <cell r="K13"/>
          <cell r="L13"/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/>
          <cell r="T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/>
          <cell r="L14"/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/>
          <cell r="T14"/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/>
          <cell r="L15"/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/>
          <cell r="T15"/>
        </row>
        <row r="16">
          <cell r="B16" t="str">
            <v>BDSC</v>
          </cell>
          <cell r="C16" t="str">
            <v>БиДиСек ХК</v>
          </cell>
          <cell r="D16">
            <v>600273</v>
          </cell>
          <cell r="E16">
            <v>287404694.25</v>
          </cell>
          <cell r="F16">
            <v>1577250</v>
          </cell>
          <cell r="G16">
            <v>641588511.92999995</v>
          </cell>
          <cell r="H16">
            <v>928993206.17999995</v>
          </cell>
          <cell r="I16">
            <v>574161</v>
          </cell>
          <cell r="J16">
            <v>57416100</v>
          </cell>
          <cell r="K16"/>
          <cell r="L16"/>
          <cell r="M16">
            <v>57416100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/>
          <cell r="T16"/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/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/>
          <cell r="T17"/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/>
          <cell r="L18"/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/>
          <cell r="T18"/>
        </row>
        <row r="19">
          <cell r="B19" t="str">
            <v>BLMB</v>
          </cell>
          <cell r="C19" t="str">
            <v>Блүмсбюри секюритиес ХХК</v>
          </cell>
          <cell r="D19">
            <v>76693</v>
          </cell>
          <cell r="E19">
            <v>58123328.5</v>
          </cell>
          <cell r="F19">
            <v>170976</v>
          </cell>
          <cell r="G19">
            <v>42349891.729999997</v>
          </cell>
          <cell r="H19">
            <v>100473220.22999999</v>
          </cell>
          <cell r="I19">
            <v>125806</v>
          </cell>
          <cell r="J19">
            <v>12580600</v>
          </cell>
          <cell r="K19"/>
          <cell r="L19"/>
          <cell r="M19">
            <v>12580600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/>
          <cell r="T19"/>
        </row>
        <row r="20">
          <cell r="B20" t="str">
            <v>BSK</v>
          </cell>
          <cell r="C20" t="str">
            <v>BLUE SKY</v>
          </cell>
          <cell r="D20">
            <v>1515</v>
          </cell>
          <cell r="E20">
            <v>621716</v>
          </cell>
          <cell r="F20">
            <v>10</v>
          </cell>
          <cell r="G20">
            <v>94000</v>
          </cell>
          <cell r="H20">
            <v>715716</v>
          </cell>
          <cell r="I20">
            <v>1680</v>
          </cell>
          <cell r="J20">
            <v>168000</v>
          </cell>
          <cell r="K20"/>
          <cell r="L20"/>
          <cell r="M20">
            <v>168000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/>
          <cell r="T20"/>
        </row>
        <row r="21">
          <cell r="B21" t="str">
            <v>BULG</v>
          </cell>
          <cell r="C21" t="str">
            <v>Булган брокер ХХК</v>
          </cell>
          <cell r="D21">
            <v>5300</v>
          </cell>
          <cell r="E21">
            <v>357500</v>
          </cell>
          <cell r="F21">
            <v>38608</v>
          </cell>
          <cell r="G21">
            <v>8646579.1199999992</v>
          </cell>
          <cell r="H21">
            <v>9004079.1199999992</v>
          </cell>
          <cell r="I21">
            <v>57091</v>
          </cell>
          <cell r="J21">
            <v>5709100</v>
          </cell>
          <cell r="K21"/>
          <cell r="L21"/>
          <cell r="M21">
            <v>5709100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/>
          <cell r="T21"/>
        </row>
        <row r="22">
          <cell r="B22" t="str">
            <v>BUMB</v>
          </cell>
          <cell r="C22" t="str">
            <v>Бумбат-Алтай ХХК</v>
          </cell>
          <cell r="D22">
            <v>484256</v>
          </cell>
          <cell r="E22">
            <v>198010108.30000001</v>
          </cell>
          <cell r="F22">
            <v>522711</v>
          </cell>
          <cell r="G22">
            <v>245746170.65000001</v>
          </cell>
          <cell r="H22">
            <v>443756278.95000005</v>
          </cell>
          <cell r="I22">
            <v>282340</v>
          </cell>
          <cell r="J22">
            <v>28234000</v>
          </cell>
          <cell r="K22"/>
          <cell r="L22"/>
          <cell r="M22">
            <v>28234000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/>
          <cell r="T22"/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12430</v>
          </cell>
          <cell r="E23">
            <v>2655800</v>
          </cell>
          <cell r="F23">
            <v>24661</v>
          </cell>
          <cell r="G23">
            <v>4899825</v>
          </cell>
          <cell r="H23">
            <v>7555625</v>
          </cell>
          <cell r="I23">
            <v>48123</v>
          </cell>
          <cell r="J23">
            <v>4812300</v>
          </cell>
          <cell r="K23"/>
          <cell r="L23"/>
          <cell r="M23">
            <v>4812300</v>
          </cell>
          <cell r="N23">
            <v>145</v>
          </cell>
          <cell r="O23">
            <v>14500000</v>
          </cell>
          <cell r="P23">
            <v>0</v>
          </cell>
          <cell r="Q23">
            <v>0</v>
          </cell>
          <cell r="R23">
            <v>14500000</v>
          </cell>
          <cell r="S23"/>
          <cell r="T23"/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/>
          <cell r="L24"/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/>
          <cell r="T24"/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/>
          <cell r="L25"/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/>
          <cell r="T25"/>
        </row>
        <row r="26">
          <cell r="B26" t="str">
            <v>DELG</v>
          </cell>
          <cell r="C26" t="str">
            <v>Дэлгэрхангай секюритиз ХХК</v>
          </cell>
          <cell r="D26">
            <v>21030</v>
          </cell>
          <cell r="E26">
            <v>1590238</v>
          </cell>
          <cell r="F26">
            <v>482</v>
          </cell>
          <cell r="G26">
            <v>14118000</v>
          </cell>
          <cell r="H26">
            <v>15708238</v>
          </cell>
          <cell r="I26">
            <v>0</v>
          </cell>
          <cell r="J26">
            <v>0</v>
          </cell>
          <cell r="K26"/>
          <cell r="L26"/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/>
          <cell r="T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/>
          <cell r="L27"/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/>
          <cell r="T27"/>
        </row>
        <row r="28">
          <cell r="B28" t="str">
            <v>DRBR</v>
          </cell>
          <cell r="C28" t="str">
            <v>Дархан брокер ХХК</v>
          </cell>
          <cell r="D28">
            <v>38329</v>
          </cell>
          <cell r="E28">
            <v>17668429.75</v>
          </cell>
          <cell r="F28">
            <v>90341</v>
          </cell>
          <cell r="G28">
            <v>23306467.52</v>
          </cell>
          <cell r="H28">
            <v>40974897.269999996</v>
          </cell>
          <cell r="I28">
            <v>31892</v>
          </cell>
          <cell r="J28">
            <v>3189200</v>
          </cell>
          <cell r="K28"/>
          <cell r="L28"/>
          <cell r="M28">
            <v>3189200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/>
          <cell r="T28"/>
        </row>
        <row r="29">
          <cell r="B29" t="str">
            <v>ECM</v>
          </cell>
          <cell r="C29" t="str">
            <v>Евразиа капитал монголиа ХХК</v>
          </cell>
          <cell r="D29">
            <v>41555</v>
          </cell>
          <cell r="E29">
            <v>23332855</v>
          </cell>
          <cell r="F29">
            <v>15168</v>
          </cell>
          <cell r="G29">
            <v>47852730</v>
          </cell>
          <cell r="H29">
            <v>71185585</v>
          </cell>
          <cell r="I29">
            <v>0</v>
          </cell>
          <cell r="J29">
            <v>0</v>
          </cell>
          <cell r="K29"/>
          <cell r="L29"/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/>
          <cell r="T29"/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/>
          <cell r="L30"/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/>
          <cell r="T30"/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/>
          <cell r="L31"/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/>
          <cell r="T31"/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/>
          <cell r="L32"/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/>
          <cell r="T32"/>
        </row>
        <row r="33">
          <cell r="B33" t="str">
            <v>GATR</v>
          </cell>
          <cell r="C33" t="str">
            <v>Гацуурт трейд ХХК</v>
          </cell>
          <cell r="D33">
            <v>13329</v>
          </cell>
          <cell r="E33">
            <v>1061931</v>
          </cell>
          <cell r="F33">
            <v>13798</v>
          </cell>
          <cell r="G33">
            <v>2860457.6</v>
          </cell>
          <cell r="H33">
            <v>3922388.6</v>
          </cell>
          <cell r="I33">
            <v>24004</v>
          </cell>
          <cell r="J33">
            <v>2400400</v>
          </cell>
          <cell r="K33"/>
          <cell r="L33"/>
          <cell r="M33">
            <v>2400400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/>
          <cell r="T33"/>
        </row>
        <row r="34">
          <cell r="B34" t="str">
            <v>GAUL</v>
          </cell>
          <cell r="C34" t="str">
            <v>Гаүли ХХК</v>
          </cell>
          <cell r="D34">
            <v>1359764</v>
          </cell>
          <cell r="E34">
            <v>219033553.13999999</v>
          </cell>
          <cell r="F34">
            <v>780255</v>
          </cell>
          <cell r="G34">
            <v>84034541.849999994</v>
          </cell>
          <cell r="H34">
            <v>303068094.99000001</v>
          </cell>
          <cell r="I34">
            <v>1393300</v>
          </cell>
          <cell r="J34">
            <v>139330000</v>
          </cell>
          <cell r="K34"/>
          <cell r="L34"/>
          <cell r="M34">
            <v>139330000</v>
          </cell>
          <cell r="N34">
            <v>1396</v>
          </cell>
          <cell r="O34">
            <v>139600000</v>
          </cell>
          <cell r="P34">
            <v>0</v>
          </cell>
          <cell r="Q34">
            <v>0</v>
          </cell>
          <cell r="R34">
            <v>139600000</v>
          </cell>
          <cell r="S34"/>
          <cell r="T34"/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100</v>
          </cell>
          <cell r="G35">
            <v>104800</v>
          </cell>
          <cell r="H35">
            <v>104800</v>
          </cell>
          <cell r="I35">
            <v>0</v>
          </cell>
          <cell r="J35">
            <v>0</v>
          </cell>
          <cell r="K35"/>
          <cell r="L35"/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/>
          <cell r="T35"/>
        </row>
        <row r="36">
          <cell r="B36" t="str">
            <v>GDSC</v>
          </cell>
          <cell r="C36" t="str">
            <v>Гүүдсек ХХК</v>
          </cell>
          <cell r="D36">
            <v>952</v>
          </cell>
          <cell r="E36">
            <v>189757.46</v>
          </cell>
          <cell r="F36">
            <v>10254</v>
          </cell>
          <cell r="G36">
            <v>3569458.56</v>
          </cell>
          <cell r="H36">
            <v>3759216.02</v>
          </cell>
          <cell r="I36">
            <v>16852</v>
          </cell>
          <cell r="J36">
            <v>1685200</v>
          </cell>
          <cell r="K36"/>
          <cell r="L36"/>
          <cell r="M36">
            <v>1685200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/>
          <cell r="T36"/>
        </row>
        <row r="37">
          <cell r="B37" t="str">
            <v>GLMT</v>
          </cell>
          <cell r="C37" t="str">
            <v>Голомт Капитал ХХК</v>
          </cell>
          <cell r="D37">
            <v>1270523</v>
          </cell>
          <cell r="E37">
            <v>546299906.92999995</v>
          </cell>
          <cell r="F37">
            <v>1051653</v>
          </cell>
          <cell r="G37">
            <v>280346083.23000002</v>
          </cell>
          <cell r="H37">
            <v>826645990.15999997</v>
          </cell>
          <cell r="I37">
            <v>677695</v>
          </cell>
          <cell r="J37">
            <v>67769500</v>
          </cell>
          <cell r="K37"/>
          <cell r="L37"/>
          <cell r="M37">
            <v>67769500</v>
          </cell>
          <cell r="N37">
            <v>418</v>
          </cell>
          <cell r="O37">
            <v>41800000</v>
          </cell>
          <cell r="P37">
            <v>28</v>
          </cell>
          <cell r="Q37">
            <v>2800000</v>
          </cell>
          <cell r="R37">
            <v>44600000</v>
          </cell>
          <cell r="S37"/>
          <cell r="T37"/>
        </row>
        <row r="38">
          <cell r="B38" t="str">
            <v>GNDX</v>
          </cell>
          <cell r="C38" t="str">
            <v>Гендекс ХХК</v>
          </cell>
          <cell r="D38">
            <v>10</v>
          </cell>
          <cell r="E38">
            <v>321000</v>
          </cell>
          <cell r="F38">
            <v>0</v>
          </cell>
          <cell r="G38">
            <v>0</v>
          </cell>
          <cell r="H38">
            <v>321000</v>
          </cell>
          <cell r="I38">
            <v>0</v>
          </cell>
          <cell r="J38">
            <v>0</v>
          </cell>
          <cell r="K38"/>
          <cell r="L38"/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/>
          <cell r="T38"/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/>
          <cell r="L39"/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/>
          <cell r="T39"/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/>
          <cell r="L40"/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/>
          <cell r="T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/>
          <cell r="L41"/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/>
          <cell r="T41"/>
        </row>
        <row r="42">
          <cell r="B42" t="str">
            <v>LFTI</v>
          </cell>
          <cell r="C42" t="str">
            <v>Лайфтайм инвестмент ХХК</v>
          </cell>
          <cell r="D42">
            <v>3382</v>
          </cell>
          <cell r="E42">
            <v>27258990</v>
          </cell>
          <cell r="F42">
            <v>15868</v>
          </cell>
          <cell r="G42">
            <v>1178810</v>
          </cell>
          <cell r="H42">
            <v>28437800</v>
          </cell>
          <cell r="I42">
            <v>0</v>
          </cell>
          <cell r="J42">
            <v>0</v>
          </cell>
          <cell r="K42"/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/>
          <cell r="T42"/>
        </row>
        <row r="43">
          <cell r="B43" t="str">
            <v>MERG</v>
          </cell>
          <cell r="C43" t="str">
            <v>Мэргэн санаа ХХК</v>
          </cell>
          <cell r="D43">
            <v>33083</v>
          </cell>
          <cell r="E43">
            <v>7206803</v>
          </cell>
          <cell r="F43">
            <v>91378</v>
          </cell>
          <cell r="G43">
            <v>23074735.600000001</v>
          </cell>
          <cell r="H43">
            <v>30281538.600000001</v>
          </cell>
          <cell r="I43">
            <v>83639</v>
          </cell>
          <cell r="J43">
            <v>8363900</v>
          </cell>
          <cell r="K43"/>
          <cell r="L43"/>
          <cell r="M43">
            <v>8363900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/>
          <cell r="T43"/>
        </row>
        <row r="44">
          <cell r="B44" t="str">
            <v>MIBG</v>
          </cell>
          <cell r="C44" t="str">
            <v>Эм Ай Би Жи ХХК</v>
          </cell>
          <cell r="D44">
            <v>30975</v>
          </cell>
          <cell r="E44">
            <v>10359178</v>
          </cell>
          <cell r="F44">
            <v>12902</v>
          </cell>
          <cell r="G44">
            <v>2064320</v>
          </cell>
          <cell r="H44">
            <v>12423498</v>
          </cell>
          <cell r="I44">
            <v>0</v>
          </cell>
          <cell r="J44">
            <v>0</v>
          </cell>
          <cell r="K44"/>
          <cell r="L44"/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/>
          <cell r="T44"/>
        </row>
        <row r="45">
          <cell r="B45" t="str">
            <v>MICC</v>
          </cell>
          <cell r="C45" t="str">
            <v>Эм Ай Си Си ХХК</v>
          </cell>
          <cell r="D45">
            <v>3000</v>
          </cell>
          <cell r="E45">
            <v>599000</v>
          </cell>
          <cell r="F45">
            <v>2943</v>
          </cell>
          <cell r="G45">
            <v>1059970</v>
          </cell>
          <cell r="H45">
            <v>1658970</v>
          </cell>
          <cell r="I45">
            <v>0</v>
          </cell>
          <cell r="J45">
            <v>0</v>
          </cell>
          <cell r="K45"/>
          <cell r="L45"/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/>
          <cell r="T45"/>
        </row>
        <row r="46">
          <cell r="B46" t="str">
            <v>MNET</v>
          </cell>
          <cell r="C46" t="str">
            <v>Ард секюритиз ХХК</v>
          </cell>
          <cell r="D46">
            <v>316814</v>
          </cell>
          <cell r="E46">
            <v>101830036.68000001</v>
          </cell>
          <cell r="F46">
            <v>521588</v>
          </cell>
          <cell r="G46">
            <v>254988882.74000001</v>
          </cell>
          <cell r="H46">
            <v>356818919.42000002</v>
          </cell>
          <cell r="I46">
            <v>563080</v>
          </cell>
          <cell r="J46">
            <v>56308000</v>
          </cell>
          <cell r="K46"/>
          <cell r="L46"/>
          <cell r="M46">
            <v>56308000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/>
          <cell r="T46"/>
        </row>
        <row r="47">
          <cell r="B47" t="str">
            <v>MONG</v>
          </cell>
          <cell r="C47" t="str">
            <v>Монгол секюритиес ХК</v>
          </cell>
          <cell r="D47">
            <v>4190</v>
          </cell>
          <cell r="E47">
            <v>3352187</v>
          </cell>
          <cell r="F47">
            <v>31</v>
          </cell>
          <cell r="G47">
            <v>347017.48</v>
          </cell>
          <cell r="H47">
            <v>3699204.48</v>
          </cell>
          <cell r="I47">
            <v>10000</v>
          </cell>
          <cell r="J47">
            <v>1000000</v>
          </cell>
          <cell r="K47"/>
          <cell r="L47"/>
          <cell r="M47">
            <v>1000000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/>
          <cell r="T47"/>
        </row>
        <row r="48">
          <cell r="B48" t="str">
            <v>MSDQ</v>
          </cell>
          <cell r="C48" t="str">
            <v>Масдак ХХК</v>
          </cell>
          <cell r="D48">
            <v>15540</v>
          </cell>
          <cell r="E48">
            <v>3942584.6</v>
          </cell>
          <cell r="F48">
            <v>10686</v>
          </cell>
          <cell r="G48">
            <v>7171727.5</v>
          </cell>
          <cell r="H48">
            <v>11114312.1</v>
          </cell>
          <cell r="I48">
            <v>11000</v>
          </cell>
          <cell r="J48">
            <v>1100000</v>
          </cell>
          <cell r="K48"/>
          <cell r="L48"/>
          <cell r="M48">
            <v>1100000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/>
          <cell r="T48"/>
        </row>
        <row r="49">
          <cell r="B49" t="str">
            <v>MSEC</v>
          </cell>
          <cell r="C49" t="str">
            <v>Монсек ХХК</v>
          </cell>
          <cell r="D49">
            <v>50716</v>
          </cell>
          <cell r="E49">
            <v>22596801</v>
          </cell>
          <cell r="F49">
            <v>49390</v>
          </cell>
          <cell r="G49">
            <v>45525698.799999997</v>
          </cell>
          <cell r="H49">
            <v>68122499.799999997</v>
          </cell>
          <cell r="I49">
            <v>1000</v>
          </cell>
          <cell r="J49">
            <v>100000</v>
          </cell>
          <cell r="K49"/>
          <cell r="L49"/>
          <cell r="M49">
            <v>100000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/>
          <cell r="T49"/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/>
          <cell r="L50"/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/>
          <cell r="T50"/>
        </row>
        <row r="51">
          <cell r="B51" t="str">
            <v>NOVL</v>
          </cell>
          <cell r="C51" t="str">
            <v>Новел инвестмент ХХК</v>
          </cell>
          <cell r="D51">
            <v>352304</v>
          </cell>
          <cell r="E51">
            <v>223481082.24000001</v>
          </cell>
          <cell r="F51">
            <v>483102</v>
          </cell>
          <cell r="G51">
            <v>186043181.78999999</v>
          </cell>
          <cell r="H51">
            <v>409524264.02999997</v>
          </cell>
          <cell r="I51">
            <v>1656783</v>
          </cell>
          <cell r="J51">
            <v>165678300</v>
          </cell>
          <cell r="K51"/>
          <cell r="L51"/>
          <cell r="M51">
            <v>165678300</v>
          </cell>
          <cell r="N51">
            <v>0</v>
          </cell>
          <cell r="O51">
            <v>0</v>
          </cell>
          <cell r="P51">
            <v>1931</v>
          </cell>
          <cell r="Q51">
            <v>193100000</v>
          </cell>
          <cell r="R51">
            <v>193100000</v>
          </cell>
          <cell r="S51"/>
          <cell r="T51"/>
        </row>
        <row r="52">
          <cell r="B52" t="str">
            <v>NSEC</v>
          </cell>
          <cell r="C52" t="str">
            <v>Нэйшнл сэкюритис ХХК</v>
          </cell>
          <cell r="D52">
            <v>859</v>
          </cell>
          <cell r="E52">
            <v>355149</v>
          </cell>
          <cell r="F52">
            <v>44650</v>
          </cell>
          <cell r="G52">
            <v>14107150</v>
          </cell>
          <cell r="H52">
            <v>14462299</v>
          </cell>
          <cell r="I52">
            <v>43305</v>
          </cell>
          <cell r="J52">
            <v>4330500</v>
          </cell>
          <cell r="K52"/>
          <cell r="L52"/>
          <cell r="M52">
            <v>4330500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/>
          <cell r="T52"/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/>
          <cell r="L53"/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/>
          <cell r="T53"/>
        </row>
        <row r="54">
          <cell r="B54" t="str">
            <v>SANR</v>
          </cell>
          <cell r="C54" t="str">
            <v>Санар ХХК</v>
          </cell>
          <cell r="D54">
            <v>32506</v>
          </cell>
          <cell r="E54">
            <v>1773005</v>
          </cell>
          <cell r="F54">
            <v>36228</v>
          </cell>
          <cell r="G54">
            <v>19424375</v>
          </cell>
          <cell r="H54">
            <v>21197380</v>
          </cell>
          <cell r="I54">
            <v>20000</v>
          </cell>
          <cell r="J54">
            <v>2000000</v>
          </cell>
          <cell r="K54"/>
          <cell r="L54"/>
          <cell r="M54">
            <v>2000000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/>
          <cell r="T54"/>
        </row>
        <row r="55">
          <cell r="B55" t="str">
            <v>SECP</v>
          </cell>
          <cell r="C55" t="str">
            <v>СИКАП</v>
          </cell>
          <cell r="D55">
            <v>4576</v>
          </cell>
          <cell r="E55">
            <v>172451</v>
          </cell>
          <cell r="F55">
            <v>24078</v>
          </cell>
          <cell r="G55">
            <v>14114397</v>
          </cell>
          <cell r="H55">
            <v>14286848</v>
          </cell>
          <cell r="I55">
            <v>0</v>
          </cell>
          <cell r="J55">
            <v>0</v>
          </cell>
          <cell r="K55"/>
          <cell r="L55"/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/>
          <cell r="T55"/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/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/>
          <cell r="T56"/>
        </row>
        <row r="57">
          <cell r="B57" t="str">
            <v>STIN</v>
          </cell>
          <cell r="C57" t="str">
            <v>Стандарт инвестмент ХХК</v>
          </cell>
          <cell r="D57">
            <v>2714829</v>
          </cell>
          <cell r="E57">
            <v>618213100.13999999</v>
          </cell>
          <cell r="F57">
            <v>1603760</v>
          </cell>
          <cell r="G57">
            <v>368095658.92000002</v>
          </cell>
          <cell r="H57">
            <v>986308759.05999994</v>
          </cell>
          <cell r="I57">
            <v>6386334</v>
          </cell>
          <cell r="J57">
            <v>638633400</v>
          </cell>
          <cell r="K57">
            <v>13387980</v>
          </cell>
          <cell r="L57">
            <v>1338798000</v>
          </cell>
          <cell r="M57">
            <v>1977431400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/>
          <cell r="T57"/>
        </row>
        <row r="58">
          <cell r="B58" t="str">
            <v>TABO</v>
          </cell>
          <cell r="C58" t="str">
            <v>Таван богд ХХК</v>
          </cell>
          <cell r="D58">
            <v>500</v>
          </cell>
          <cell r="E58">
            <v>142500</v>
          </cell>
          <cell r="F58">
            <v>15540</v>
          </cell>
          <cell r="G58">
            <v>34106593.920000002</v>
          </cell>
          <cell r="H58">
            <v>34249093.920000002</v>
          </cell>
          <cell r="I58">
            <v>14556</v>
          </cell>
          <cell r="J58">
            <v>1455600</v>
          </cell>
          <cell r="K58"/>
          <cell r="L58"/>
          <cell r="M58">
            <v>1455600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/>
          <cell r="T58"/>
        </row>
        <row r="59">
          <cell r="B59" t="str">
            <v>TCHB</v>
          </cell>
          <cell r="C59" t="str">
            <v>Тулгат чандмань баян ХХК</v>
          </cell>
          <cell r="D59">
            <v>5015</v>
          </cell>
          <cell r="E59">
            <v>1468491</v>
          </cell>
          <cell r="F59">
            <v>45520</v>
          </cell>
          <cell r="G59">
            <v>16938391</v>
          </cell>
          <cell r="H59">
            <v>18406882</v>
          </cell>
          <cell r="I59">
            <v>62356</v>
          </cell>
          <cell r="J59">
            <v>6235600</v>
          </cell>
          <cell r="K59"/>
          <cell r="L59"/>
          <cell r="M59">
            <v>6235600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/>
          <cell r="T59"/>
        </row>
        <row r="60">
          <cell r="B60" t="str">
            <v>TDB</v>
          </cell>
          <cell r="C60" t="str">
            <v>Ти Ди Би Капитал ХХК</v>
          </cell>
          <cell r="D60">
            <v>995959</v>
          </cell>
          <cell r="E60">
            <v>467254308.88999999</v>
          </cell>
          <cell r="F60">
            <v>890298</v>
          </cell>
          <cell r="G60">
            <v>251234207.62</v>
          </cell>
          <cell r="H60">
            <v>718488516.50999999</v>
          </cell>
          <cell r="I60">
            <v>938687</v>
          </cell>
          <cell r="J60">
            <v>93868700</v>
          </cell>
          <cell r="K60"/>
          <cell r="L60"/>
          <cell r="M60">
            <v>93868700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/>
          <cell r="T60"/>
        </row>
        <row r="61">
          <cell r="B61" t="str">
            <v>TNGR</v>
          </cell>
          <cell r="C61" t="str">
            <v>Тэнгэр капитал ХХК</v>
          </cell>
          <cell r="D61">
            <v>4230</v>
          </cell>
          <cell r="E61">
            <v>4550920</v>
          </cell>
          <cell r="F61">
            <v>14660</v>
          </cell>
          <cell r="G61">
            <v>6551850</v>
          </cell>
          <cell r="H61">
            <v>11102770</v>
          </cell>
          <cell r="I61">
            <v>24000</v>
          </cell>
          <cell r="J61">
            <v>2400000</v>
          </cell>
          <cell r="K61"/>
          <cell r="L61"/>
          <cell r="M61">
            <v>2400000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/>
          <cell r="T61"/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14800</v>
          </cell>
          <cell r="G62">
            <v>1906422</v>
          </cell>
          <cell r="H62">
            <v>1906422</v>
          </cell>
          <cell r="I62">
            <v>9800</v>
          </cell>
          <cell r="J62">
            <v>980000</v>
          </cell>
          <cell r="K62"/>
          <cell r="L62"/>
          <cell r="M62">
            <v>980000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/>
          <cell r="T62"/>
        </row>
        <row r="63">
          <cell r="B63" t="str">
            <v>UNDR</v>
          </cell>
          <cell r="C63" t="str">
            <v>Өндөрхаан инвест ХХК</v>
          </cell>
          <cell r="D63">
            <v>22323</v>
          </cell>
          <cell r="E63">
            <v>18720277</v>
          </cell>
          <cell r="F63">
            <v>11388</v>
          </cell>
          <cell r="G63">
            <v>28456871.300000001</v>
          </cell>
          <cell r="H63">
            <v>47177148.299999997</v>
          </cell>
          <cell r="I63">
            <v>20393</v>
          </cell>
          <cell r="J63">
            <v>2039300</v>
          </cell>
          <cell r="K63"/>
          <cell r="L63"/>
          <cell r="M63">
            <v>2039300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/>
          <cell r="T63"/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/>
          <cell r="L64"/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/>
          <cell r="T64"/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/>
          <cell r="L65"/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/>
          <cell r="T65"/>
        </row>
        <row r="66">
          <cell r="B66" t="str">
            <v>ZRGD</v>
          </cell>
          <cell r="C66" t="str">
            <v>Зэргэд ХХК</v>
          </cell>
          <cell r="D66">
            <v>52415</v>
          </cell>
          <cell r="E66">
            <v>37285513.899999999</v>
          </cell>
          <cell r="F66">
            <v>113232</v>
          </cell>
          <cell r="G66">
            <v>51312193.960000001</v>
          </cell>
          <cell r="H66">
            <v>88597707.859999999</v>
          </cell>
          <cell r="I66">
            <v>106605</v>
          </cell>
          <cell r="J66">
            <v>10660500</v>
          </cell>
          <cell r="K66"/>
          <cell r="L66"/>
          <cell r="M66">
            <v>10660500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/>
          <cell r="T66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/>
          <cell r="L9"/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/>
          <cell r="T9"/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1156040</v>
          </cell>
          <cell r="AC9">
            <v>0</v>
          </cell>
          <cell r="AD9">
            <v>1156040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6132</v>
          </cell>
          <cell r="E10">
            <v>534203</v>
          </cell>
          <cell r="F10">
            <v>2547</v>
          </cell>
          <cell r="G10">
            <v>2983905</v>
          </cell>
          <cell r="H10">
            <v>3518108</v>
          </cell>
          <cell r="I10">
            <v>18782</v>
          </cell>
          <cell r="J10">
            <v>1878200</v>
          </cell>
          <cell r="K10"/>
          <cell r="L10"/>
          <cell r="M10">
            <v>1878200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/>
          <cell r="T10"/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27461</v>
          </cell>
          <cell r="AA10">
            <v>5396308</v>
          </cell>
          <cell r="AB10">
            <v>318631373.20999998</v>
          </cell>
          <cell r="AC10">
            <v>4474011</v>
          </cell>
          <cell r="AD10">
            <v>323105384.20999998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1262</v>
          </cell>
          <cell r="E11">
            <v>275440.8</v>
          </cell>
          <cell r="F11">
            <v>13312</v>
          </cell>
          <cell r="G11">
            <v>4373541.8</v>
          </cell>
          <cell r="H11">
            <v>4648982.5999999996</v>
          </cell>
          <cell r="I11">
            <v>0</v>
          </cell>
          <cell r="J11">
            <v>0</v>
          </cell>
          <cell r="K11"/>
          <cell r="L11"/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/>
          <cell r="T11"/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14574</v>
          </cell>
          <cell r="AA11">
            <v>4648982.5999999996</v>
          </cell>
          <cell r="AB11">
            <v>981462739.62</v>
          </cell>
          <cell r="AC11">
            <v>2278288</v>
          </cell>
          <cell r="AD11">
            <v>983741027.62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120046</v>
          </cell>
          <cell r="E12">
            <v>60473168.159999996</v>
          </cell>
          <cell r="F12">
            <v>380362</v>
          </cell>
          <cell r="G12">
            <v>232031837.02000001</v>
          </cell>
          <cell r="H12">
            <v>292505005.18000001</v>
          </cell>
          <cell r="I12">
            <v>184716</v>
          </cell>
          <cell r="J12">
            <v>18471600</v>
          </cell>
          <cell r="K12"/>
          <cell r="L12"/>
          <cell r="M12">
            <v>18471600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/>
          <cell r="T12"/>
          <cell r="U12">
            <v>0</v>
          </cell>
          <cell r="V12">
            <v>0</v>
          </cell>
          <cell r="W12">
            <v>125</v>
          </cell>
          <cell r="X12">
            <v>12125000</v>
          </cell>
          <cell r="Y12">
            <v>12125000</v>
          </cell>
          <cell r="Z12">
            <v>685249</v>
          </cell>
          <cell r="AA12">
            <v>323101605.18000001</v>
          </cell>
          <cell r="AB12">
            <v>30101911343.159996</v>
          </cell>
          <cell r="AC12">
            <v>451205653.69999999</v>
          </cell>
          <cell r="AD12">
            <v>30553116996.859997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2085</v>
          </cell>
          <cell r="G13">
            <v>1906753.1</v>
          </cell>
          <cell r="H13">
            <v>1906753.1</v>
          </cell>
          <cell r="I13">
            <v>0</v>
          </cell>
          <cell r="J13">
            <v>0</v>
          </cell>
          <cell r="K13"/>
          <cell r="L13"/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/>
          <cell r="T13"/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2085</v>
          </cell>
          <cell r="AA13">
            <v>1906753.1</v>
          </cell>
          <cell r="AB13">
            <v>19645008.600000001</v>
          </cell>
          <cell r="AC13">
            <v>0</v>
          </cell>
          <cell r="AD13">
            <v>19645008.600000001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/>
          <cell r="L14"/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/>
          <cell r="T14"/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/>
          <cell r="L15"/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/>
          <cell r="T15"/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600273</v>
          </cell>
          <cell r="E16">
            <v>287404694.25</v>
          </cell>
          <cell r="F16">
            <v>1577250</v>
          </cell>
          <cell r="G16">
            <v>641588511.92999995</v>
          </cell>
          <cell r="H16">
            <v>928993206.17999995</v>
          </cell>
          <cell r="I16">
            <v>574161</v>
          </cell>
          <cell r="J16">
            <v>57416100</v>
          </cell>
          <cell r="K16"/>
          <cell r="L16"/>
          <cell r="M16">
            <v>57416100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/>
          <cell r="T16"/>
          <cell r="U16">
            <v>68</v>
          </cell>
          <cell r="V16">
            <v>6570440</v>
          </cell>
          <cell r="W16">
            <v>56</v>
          </cell>
          <cell r="X16">
            <v>5432000</v>
          </cell>
          <cell r="Y16">
            <v>12002440</v>
          </cell>
          <cell r="Z16">
            <v>2751808</v>
          </cell>
          <cell r="AA16">
            <v>998411746.17999995</v>
          </cell>
          <cell r="AB16">
            <v>243370025074.40585</v>
          </cell>
          <cell r="AC16">
            <v>10677688698.040001</v>
          </cell>
          <cell r="AD16">
            <v>254047713772.44586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/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/>
          <cell r="T17"/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/>
          <cell r="L18"/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/>
          <cell r="T18"/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154969586</v>
          </cell>
          <cell r="AC18">
            <v>0</v>
          </cell>
          <cell r="AD18">
            <v>154969586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76693</v>
          </cell>
          <cell r="E19">
            <v>58123328.5</v>
          </cell>
          <cell r="F19">
            <v>170976</v>
          </cell>
          <cell r="G19">
            <v>42349891.729999997</v>
          </cell>
          <cell r="H19">
            <v>100473220.22999999</v>
          </cell>
          <cell r="I19">
            <v>125806</v>
          </cell>
          <cell r="J19">
            <v>12580600</v>
          </cell>
          <cell r="K19"/>
          <cell r="L19"/>
          <cell r="M19">
            <v>12580600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/>
          <cell r="T19"/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373475</v>
          </cell>
          <cell r="AA19">
            <v>113053820.22999999</v>
          </cell>
          <cell r="AB19">
            <v>799959920.60000014</v>
          </cell>
          <cell r="AC19">
            <v>1242891427</v>
          </cell>
          <cell r="AD19">
            <v>2042851347.6000001</v>
          </cell>
        </row>
        <row r="20">
          <cell r="B20" t="str">
            <v>BSK</v>
          </cell>
          <cell r="C20" t="str">
            <v>BLUE SKY</v>
          </cell>
          <cell r="D20">
            <v>1515</v>
          </cell>
          <cell r="E20">
            <v>621716</v>
          </cell>
          <cell r="F20">
            <v>10</v>
          </cell>
          <cell r="G20">
            <v>94000</v>
          </cell>
          <cell r="H20">
            <v>715716</v>
          </cell>
          <cell r="I20">
            <v>1680</v>
          </cell>
          <cell r="J20">
            <v>168000</v>
          </cell>
          <cell r="K20"/>
          <cell r="L20"/>
          <cell r="M20">
            <v>168000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/>
          <cell r="T20"/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3205</v>
          </cell>
          <cell r="AA20">
            <v>883716</v>
          </cell>
          <cell r="AB20">
            <v>20668567.399999999</v>
          </cell>
          <cell r="AC20">
            <v>2504716</v>
          </cell>
          <cell r="AD20">
            <v>23173283.399999999</v>
          </cell>
        </row>
        <row r="21">
          <cell r="B21" t="str">
            <v>BULG</v>
          </cell>
          <cell r="C21" t="str">
            <v>Булган брокер ХХК</v>
          </cell>
          <cell r="D21">
            <v>5300</v>
          </cell>
          <cell r="E21">
            <v>357500</v>
          </cell>
          <cell r="F21">
            <v>38608</v>
          </cell>
          <cell r="G21">
            <v>8646579.1199999992</v>
          </cell>
          <cell r="H21">
            <v>9004079.1199999992</v>
          </cell>
          <cell r="I21">
            <v>57091</v>
          </cell>
          <cell r="J21">
            <v>5709100</v>
          </cell>
          <cell r="K21"/>
          <cell r="L21"/>
          <cell r="M21">
            <v>5709100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/>
          <cell r="T21"/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100999</v>
          </cell>
          <cell r="AA21">
            <v>14713179.119999999</v>
          </cell>
          <cell r="AB21">
            <v>454719636.12</v>
          </cell>
          <cell r="AC21">
            <v>4420946</v>
          </cell>
          <cell r="AD21">
            <v>459140582.12</v>
          </cell>
        </row>
        <row r="22">
          <cell r="B22" t="str">
            <v>BUMB</v>
          </cell>
          <cell r="C22" t="str">
            <v>Бумбат-Алтай ХХК</v>
          </cell>
          <cell r="D22">
            <v>484256</v>
          </cell>
          <cell r="E22">
            <v>198010108.30000001</v>
          </cell>
          <cell r="F22">
            <v>522711</v>
          </cell>
          <cell r="G22">
            <v>245746170.65000001</v>
          </cell>
          <cell r="H22">
            <v>443756278.95000005</v>
          </cell>
          <cell r="I22">
            <v>282340</v>
          </cell>
          <cell r="J22">
            <v>28234000</v>
          </cell>
          <cell r="K22"/>
          <cell r="L22"/>
          <cell r="M22">
            <v>28234000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/>
          <cell r="T22"/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1289307</v>
          </cell>
          <cell r="AA22">
            <v>471990278.94999999</v>
          </cell>
          <cell r="AB22">
            <v>2835613835.3699999</v>
          </cell>
          <cell r="AC22">
            <v>1673944898.4200001</v>
          </cell>
          <cell r="AD22">
            <v>4509558733.79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12430</v>
          </cell>
          <cell r="E23">
            <v>2655800</v>
          </cell>
          <cell r="F23">
            <v>24661</v>
          </cell>
          <cell r="G23">
            <v>4899825</v>
          </cell>
          <cell r="H23">
            <v>7555625</v>
          </cell>
          <cell r="I23">
            <v>48123</v>
          </cell>
          <cell r="J23">
            <v>4812300</v>
          </cell>
          <cell r="K23"/>
          <cell r="L23"/>
          <cell r="M23">
            <v>4812300</v>
          </cell>
          <cell r="N23">
            <v>145</v>
          </cell>
          <cell r="O23">
            <v>14500000</v>
          </cell>
          <cell r="P23">
            <v>0</v>
          </cell>
          <cell r="Q23">
            <v>0</v>
          </cell>
          <cell r="R23">
            <v>14500000</v>
          </cell>
          <cell r="S23"/>
          <cell r="T23"/>
          <cell r="U23">
            <v>70096</v>
          </cell>
          <cell r="V23">
            <v>6921633060</v>
          </cell>
          <cell r="W23">
            <v>68796</v>
          </cell>
          <cell r="X23">
            <v>6825812060</v>
          </cell>
          <cell r="Y23">
            <v>13747445120</v>
          </cell>
          <cell r="Z23">
            <v>224251</v>
          </cell>
          <cell r="AA23">
            <v>13774313045</v>
          </cell>
          <cell r="AB23">
            <v>208238599773</v>
          </cell>
          <cell r="AC23">
            <v>7544564562.3999996</v>
          </cell>
          <cell r="AD23">
            <v>215783164335.39999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/>
          <cell r="L24"/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/>
          <cell r="T24"/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48131000</v>
          </cell>
          <cell r="AC24">
            <v>0</v>
          </cell>
          <cell r="AD24">
            <v>48131000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/>
          <cell r="L25"/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/>
          <cell r="T25"/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21030</v>
          </cell>
          <cell r="E26">
            <v>1590238</v>
          </cell>
          <cell r="F26">
            <v>482</v>
          </cell>
          <cell r="G26">
            <v>14118000</v>
          </cell>
          <cell r="H26">
            <v>15708238</v>
          </cell>
          <cell r="I26">
            <v>0</v>
          </cell>
          <cell r="J26">
            <v>0</v>
          </cell>
          <cell r="K26"/>
          <cell r="L26"/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/>
          <cell r="T26"/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21512</v>
          </cell>
          <cell r="AA26">
            <v>15708238</v>
          </cell>
          <cell r="AB26">
            <v>594695582.4000001</v>
          </cell>
          <cell r="AC26">
            <v>8806944</v>
          </cell>
          <cell r="AD26">
            <v>603502526.4000001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/>
          <cell r="L27"/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/>
          <cell r="T27"/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38329</v>
          </cell>
          <cell r="E28">
            <v>17668429.75</v>
          </cell>
          <cell r="F28">
            <v>90341</v>
          </cell>
          <cell r="G28">
            <v>23306467.52</v>
          </cell>
          <cell r="H28">
            <v>40974897.269999996</v>
          </cell>
          <cell r="I28">
            <v>31892</v>
          </cell>
          <cell r="J28">
            <v>3189200</v>
          </cell>
          <cell r="K28"/>
          <cell r="L28"/>
          <cell r="M28">
            <v>3189200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/>
          <cell r="T28"/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160562</v>
          </cell>
          <cell r="AA28">
            <v>44164097.269999996</v>
          </cell>
          <cell r="AB28">
            <v>214753307.80000001</v>
          </cell>
          <cell r="AC28">
            <v>215013390.17000002</v>
          </cell>
          <cell r="AD28">
            <v>429766697.97000003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41555</v>
          </cell>
          <cell r="E29">
            <v>23332855</v>
          </cell>
          <cell r="F29">
            <v>15168</v>
          </cell>
          <cell r="G29">
            <v>47852730</v>
          </cell>
          <cell r="H29">
            <v>71185585</v>
          </cell>
          <cell r="I29">
            <v>0</v>
          </cell>
          <cell r="J29">
            <v>0</v>
          </cell>
          <cell r="K29"/>
          <cell r="L29"/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/>
          <cell r="T29"/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56723</v>
          </cell>
          <cell r="AA29">
            <v>71185585</v>
          </cell>
          <cell r="AB29">
            <v>483899784.66000003</v>
          </cell>
          <cell r="AC29">
            <v>108019046.87</v>
          </cell>
          <cell r="AD29">
            <v>591918831.52999997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/>
          <cell r="L30"/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/>
          <cell r="T30"/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/>
          <cell r="L31"/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/>
          <cell r="T31"/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/>
          <cell r="L32"/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/>
          <cell r="T32"/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13329</v>
          </cell>
          <cell r="E33">
            <v>1061931</v>
          </cell>
          <cell r="F33">
            <v>13798</v>
          </cell>
          <cell r="G33">
            <v>2860457.6</v>
          </cell>
          <cell r="H33">
            <v>3922388.6</v>
          </cell>
          <cell r="I33">
            <v>24004</v>
          </cell>
          <cell r="J33">
            <v>2400400</v>
          </cell>
          <cell r="K33"/>
          <cell r="L33"/>
          <cell r="M33">
            <v>2400400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/>
          <cell r="T33"/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51131</v>
          </cell>
          <cell r="AA33">
            <v>6322788.5999999996</v>
          </cell>
          <cell r="AB33">
            <v>29163425.399999999</v>
          </cell>
          <cell r="AC33">
            <v>4474890</v>
          </cell>
          <cell r="AD33">
            <v>33638315.399999999</v>
          </cell>
        </row>
        <row r="34">
          <cell r="B34" t="str">
            <v>GAUL</v>
          </cell>
          <cell r="C34" t="str">
            <v>Гаүли ХХК</v>
          </cell>
          <cell r="D34">
            <v>1359764</v>
          </cell>
          <cell r="E34">
            <v>219033553.13999999</v>
          </cell>
          <cell r="F34">
            <v>780255</v>
          </cell>
          <cell r="G34">
            <v>84034541.849999994</v>
          </cell>
          <cell r="H34">
            <v>303068094.99000001</v>
          </cell>
          <cell r="I34">
            <v>1393300</v>
          </cell>
          <cell r="J34">
            <v>139330000</v>
          </cell>
          <cell r="K34"/>
          <cell r="L34"/>
          <cell r="M34">
            <v>139330000</v>
          </cell>
          <cell r="N34">
            <v>1396</v>
          </cell>
          <cell r="O34">
            <v>139600000</v>
          </cell>
          <cell r="P34">
            <v>0</v>
          </cell>
          <cell r="Q34">
            <v>0</v>
          </cell>
          <cell r="R34">
            <v>139600000</v>
          </cell>
          <cell r="S34"/>
          <cell r="T34"/>
          <cell r="U34">
            <v>225</v>
          </cell>
          <cell r="V34">
            <v>22198500</v>
          </cell>
          <cell r="W34">
            <v>95</v>
          </cell>
          <cell r="X34">
            <v>9595000</v>
          </cell>
          <cell r="Y34">
            <v>31793500</v>
          </cell>
          <cell r="Z34">
            <v>3535035</v>
          </cell>
          <cell r="AA34">
            <v>613791594.99000001</v>
          </cell>
          <cell r="AB34">
            <v>7402913483.5900002</v>
          </cell>
          <cell r="AC34">
            <v>526597107.05000001</v>
          </cell>
          <cell r="AD34">
            <v>7929510590.6400003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100</v>
          </cell>
          <cell r="G35">
            <v>104800</v>
          </cell>
          <cell r="H35">
            <v>104800</v>
          </cell>
          <cell r="I35">
            <v>0</v>
          </cell>
          <cell r="J35">
            <v>0</v>
          </cell>
          <cell r="K35"/>
          <cell r="L35"/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/>
          <cell r="T35"/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100</v>
          </cell>
          <cell r="AA35">
            <v>104800</v>
          </cell>
          <cell r="AB35">
            <v>33079359</v>
          </cell>
          <cell r="AC35">
            <v>41529363</v>
          </cell>
          <cell r="AD35">
            <v>74608722</v>
          </cell>
        </row>
        <row r="36">
          <cell r="B36" t="str">
            <v>GDSC</v>
          </cell>
          <cell r="C36" t="str">
            <v>Гүүдсек ХХК</v>
          </cell>
          <cell r="D36">
            <v>952</v>
          </cell>
          <cell r="E36">
            <v>189757.46</v>
          </cell>
          <cell r="F36">
            <v>10254</v>
          </cell>
          <cell r="G36">
            <v>3569458.56</v>
          </cell>
          <cell r="H36">
            <v>3759216.02</v>
          </cell>
          <cell r="I36">
            <v>16852</v>
          </cell>
          <cell r="J36">
            <v>1685200</v>
          </cell>
          <cell r="K36"/>
          <cell r="L36"/>
          <cell r="M36">
            <v>1685200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/>
          <cell r="T36"/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28058</v>
          </cell>
          <cell r="AA36">
            <v>5444416.0200000005</v>
          </cell>
          <cell r="AB36">
            <v>7841963.0200000005</v>
          </cell>
          <cell r="AC36">
            <v>8957712</v>
          </cell>
          <cell r="AD36">
            <v>16799675.02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1270523</v>
          </cell>
          <cell r="E37">
            <v>546299906.92999995</v>
          </cell>
          <cell r="F37">
            <v>1051653</v>
          </cell>
          <cell r="G37">
            <v>280346083.23000002</v>
          </cell>
          <cell r="H37">
            <v>826645990.15999997</v>
          </cell>
          <cell r="I37">
            <v>677695</v>
          </cell>
          <cell r="J37">
            <v>67769500</v>
          </cell>
          <cell r="K37"/>
          <cell r="L37"/>
          <cell r="M37">
            <v>67769500</v>
          </cell>
          <cell r="N37">
            <v>418</v>
          </cell>
          <cell r="O37">
            <v>41800000</v>
          </cell>
          <cell r="P37">
            <v>28</v>
          </cell>
          <cell r="Q37">
            <v>2800000</v>
          </cell>
          <cell r="R37">
            <v>44600000</v>
          </cell>
          <cell r="S37"/>
          <cell r="T37"/>
          <cell r="U37">
            <v>20</v>
          </cell>
          <cell r="V37">
            <v>2000000</v>
          </cell>
          <cell r="W37">
            <v>32</v>
          </cell>
          <cell r="X37">
            <v>3138440</v>
          </cell>
          <cell r="Y37">
            <v>5138440</v>
          </cell>
          <cell r="Z37">
            <v>16388349</v>
          </cell>
          <cell r="AA37">
            <v>2282951930.1599998</v>
          </cell>
          <cell r="AB37">
            <v>85914098614</v>
          </cell>
          <cell r="AC37">
            <v>6664116704.5200005</v>
          </cell>
          <cell r="AD37">
            <v>92578215318.520004</v>
          </cell>
        </row>
        <row r="38">
          <cell r="B38" t="str">
            <v>GNDX</v>
          </cell>
          <cell r="C38" t="str">
            <v>Гендекс ХХК</v>
          </cell>
          <cell r="D38">
            <v>10</v>
          </cell>
          <cell r="E38">
            <v>321000</v>
          </cell>
          <cell r="F38">
            <v>0</v>
          </cell>
          <cell r="G38">
            <v>0</v>
          </cell>
          <cell r="H38">
            <v>321000</v>
          </cell>
          <cell r="I38">
            <v>0</v>
          </cell>
          <cell r="J38">
            <v>0</v>
          </cell>
          <cell r="K38"/>
          <cell r="L38"/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/>
          <cell r="T38"/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10</v>
          </cell>
          <cell r="AA38">
            <v>321000</v>
          </cell>
          <cell r="AB38">
            <v>72126850</v>
          </cell>
          <cell r="AC38">
            <v>246793314.59999999</v>
          </cell>
          <cell r="AD38">
            <v>318920164.60000002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/>
          <cell r="L39"/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/>
          <cell r="T39"/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/>
          <cell r="L40"/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/>
          <cell r="T40"/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/>
          <cell r="L41"/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/>
          <cell r="T41"/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3382</v>
          </cell>
          <cell r="E42">
            <v>27258990</v>
          </cell>
          <cell r="F42">
            <v>15868</v>
          </cell>
          <cell r="G42">
            <v>1178810</v>
          </cell>
          <cell r="H42">
            <v>28437800</v>
          </cell>
          <cell r="I42">
            <v>0</v>
          </cell>
          <cell r="J42">
            <v>0</v>
          </cell>
          <cell r="K42"/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/>
          <cell r="T42"/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19250</v>
          </cell>
          <cell r="AA42">
            <v>28437800</v>
          </cell>
          <cell r="AB42">
            <v>1879066255.5999999</v>
          </cell>
          <cell r="AC42">
            <v>129902165</v>
          </cell>
          <cell r="AD42">
            <v>2008968420.5999999</v>
          </cell>
        </row>
        <row r="43">
          <cell r="B43" t="str">
            <v>MERG</v>
          </cell>
          <cell r="C43" t="str">
            <v>Мэргэн санаа ХХК</v>
          </cell>
          <cell r="D43">
            <v>33083</v>
          </cell>
          <cell r="E43">
            <v>7206803</v>
          </cell>
          <cell r="F43">
            <v>91378</v>
          </cell>
          <cell r="G43">
            <v>23074735.600000001</v>
          </cell>
          <cell r="H43">
            <v>30281538.600000001</v>
          </cell>
          <cell r="I43">
            <v>83639</v>
          </cell>
          <cell r="J43">
            <v>8363900</v>
          </cell>
          <cell r="K43"/>
          <cell r="L43"/>
          <cell r="M43">
            <v>8363900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/>
          <cell r="T43"/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208100</v>
          </cell>
          <cell r="AA43">
            <v>38645438.600000001</v>
          </cell>
          <cell r="AB43">
            <v>199602480.40000001</v>
          </cell>
          <cell r="AC43">
            <v>25782178</v>
          </cell>
          <cell r="AD43">
            <v>225384658.40000001</v>
          </cell>
        </row>
        <row r="44">
          <cell r="B44" t="str">
            <v>MIBG</v>
          </cell>
          <cell r="C44" t="str">
            <v>Эм Ай Би Жи ХХК</v>
          </cell>
          <cell r="D44">
            <v>30975</v>
          </cell>
          <cell r="E44">
            <v>10359178</v>
          </cell>
          <cell r="F44">
            <v>12902</v>
          </cell>
          <cell r="G44">
            <v>2064320</v>
          </cell>
          <cell r="H44">
            <v>12423498</v>
          </cell>
          <cell r="I44">
            <v>0</v>
          </cell>
          <cell r="J44">
            <v>0</v>
          </cell>
          <cell r="K44"/>
          <cell r="L44"/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/>
          <cell r="T44"/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43877</v>
          </cell>
          <cell r="AA44">
            <v>12423498</v>
          </cell>
          <cell r="AB44">
            <v>2798310604.3200002</v>
          </cell>
          <cell r="AC44">
            <v>11044350</v>
          </cell>
          <cell r="AD44">
            <v>2809354954.3200002</v>
          </cell>
        </row>
        <row r="45">
          <cell r="B45" t="str">
            <v>MICC</v>
          </cell>
          <cell r="C45" t="str">
            <v>Эм Ай Си Си ХХК</v>
          </cell>
          <cell r="D45">
            <v>3000</v>
          </cell>
          <cell r="E45">
            <v>599000</v>
          </cell>
          <cell r="F45">
            <v>2943</v>
          </cell>
          <cell r="G45">
            <v>1059970</v>
          </cell>
          <cell r="H45">
            <v>1658970</v>
          </cell>
          <cell r="I45">
            <v>0</v>
          </cell>
          <cell r="J45">
            <v>0</v>
          </cell>
          <cell r="K45"/>
          <cell r="L45"/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/>
          <cell r="T45"/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5943</v>
          </cell>
          <cell r="AA45">
            <v>1658970</v>
          </cell>
          <cell r="AB45">
            <v>267959222.38</v>
          </cell>
          <cell r="AC45">
            <v>959200</v>
          </cell>
          <cell r="AD45">
            <v>268918422.38</v>
          </cell>
        </row>
        <row r="46">
          <cell r="B46" t="str">
            <v>MNET</v>
          </cell>
          <cell r="C46" t="str">
            <v>Ард секюритиз ХХК</v>
          </cell>
          <cell r="D46">
            <v>316814</v>
          </cell>
          <cell r="E46">
            <v>101830036.68000001</v>
          </cell>
          <cell r="F46">
            <v>521588</v>
          </cell>
          <cell r="G46">
            <v>254988882.74000001</v>
          </cell>
          <cell r="H46">
            <v>356818919.42000002</v>
          </cell>
          <cell r="I46">
            <v>563080</v>
          </cell>
          <cell r="J46">
            <v>56308000</v>
          </cell>
          <cell r="K46"/>
          <cell r="L46"/>
          <cell r="M46">
            <v>56308000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/>
          <cell r="T46"/>
          <cell r="U46">
            <v>0</v>
          </cell>
          <cell r="V46">
            <v>0</v>
          </cell>
          <cell r="W46">
            <v>550</v>
          </cell>
          <cell r="X46">
            <v>53901400</v>
          </cell>
          <cell r="Y46">
            <v>53901400</v>
          </cell>
          <cell r="Z46">
            <v>1402032</v>
          </cell>
          <cell r="AA46">
            <v>467028319.42000002</v>
          </cell>
          <cell r="AB46">
            <v>8943066206.2599983</v>
          </cell>
          <cell r="AC46">
            <v>1015585932.7</v>
          </cell>
          <cell r="AD46">
            <v>9958652138.9599991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4190</v>
          </cell>
          <cell r="E47">
            <v>3352187</v>
          </cell>
          <cell r="F47">
            <v>31</v>
          </cell>
          <cell r="G47">
            <v>347017.48</v>
          </cell>
          <cell r="H47">
            <v>3699204.48</v>
          </cell>
          <cell r="I47">
            <v>10000</v>
          </cell>
          <cell r="J47">
            <v>1000000</v>
          </cell>
          <cell r="K47"/>
          <cell r="L47"/>
          <cell r="M47">
            <v>1000000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/>
          <cell r="T47"/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14221</v>
          </cell>
          <cell r="AA47">
            <v>4699204.4800000004</v>
          </cell>
          <cell r="AB47">
            <v>49453542.480000004</v>
          </cell>
          <cell r="AC47">
            <v>10179574.699999999</v>
          </cell>
          <cell r="AD47">
            <v>59633117.180000007</v>
          </cell>
        </row>
        <row r="48">
          <cell r="B48" t="str">
            <v>MSDQ</v>
          </cell>
          <cell r="C48" t="str">
            <v>Масдак ХХК</v>
          </cell>
          <cell r="D48">
            <v>15540</v>
          </cell>
          <cell r="E48">
            <v>3942584.6</v>
          </cell>
          <cell r="F48">
            <v>10686</v>
          </cell>
          <cell r="G48">
            <v>7171727.5</v>
          </cell>
          <cell r="H48">
            <v>11114312.1</v>
          </cell>
          <cell r="I48">
            <v>11000</v>
          </cell>
          <cell r="J48">
            <v>1100000</v>
          </cell>
          <cell r="K48"/>
          <cell r="L48"/>
          <cell r="M48">
            <v>1100000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/>
          <cell r="T48"/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37226</v>
          </cell>
          <cell r="AA48">
            <v>12214312.1</v>
          </cell>
          <cell r="AB48">
            <v>38373670.100000001</v>
          </cell>
          <cell r="AC48">
            <v>5667347</v>
          </cell>
          <cell r="AD48">
            <v>44041017.100000001</v>
          </cell>
        </row>
        <row r="49">
          <cell r="B49" t="str">
            <v>MSEC</v>
          </cell>
          <cell r="C49" t="str">
            <v>Монсек ХХК</v>
          </cell>
          <cell r="D49">
            <v>50716</v>
          </cell>
          <cell r="E49">
            <v>22596801</v>
          </cell>
          <cell r="F49">
            <v>49390</v>
          </cell>
          <cell r="G49">
            <v>45525698.799999997</v>
          </cell>
          <cell r="H49">
            <v>68122499.799999997</v>
          </cell>
          <cell r="I49">
            <v>1000</v>
          </cell>
          <cell r="J49">
            <v>100000</v>
          </cell>
          <cell r="K49"/>
          <cell r="L49"/>
          <cell r="M49">
            <v>100000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/>
          <cell r="T49"/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101106</v>
          </cell>
          <cell r="AA49">
            <v>68222499.799999997</v>
          </cell>
          <cell r="AB49">
            <v>2125409799.74</v>
          </cell>
          <cell r="AC49">
            <v>169071312</v>
          </cell>
          <cell r="AD49">
            <v>2294481111.7399998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/>
          <cell r="L50"/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/>
          <cell r="T50"/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352304</v>
          </cell>
          <cell r="E51">
            <v>223481082.24000001</v>
          </cell>
          <cell r="F51">
            <v>483102</v>
          </cell>
          <cell r="G51">
            <v>186043181.78999999</v>
          </cell>
          <cell r="H51">
            <v>409524264.02999997</v>
          </cell>
          <cell r="I51">
            <v>1656783</v>
          </cell>
          <cell r="J51">
            <v>165678300</v>
          </cell>
          <cell r="K51"/>
          <cell r="L51"/>
          <cell r="M51">
            <v>165678300</v>
          </cell>
          <cell r="N51">
            <v>0</v>
          </cell>
          <cell r="O51">
            <v>0</v>
          </cell>
          <cell r="P51">
            <v>1931</v>
          </cell>
          <cell r="Q51">
            <v>193100000</v>
          </cell>
          <cell r="R51">
            <v>193100000</v>
          </cell>
          <cell r="S51"/>
          <cell r="T51"/>
          <cell r="U51">
            <v>80245</v>
          </cell>
          <cell r="V51">
            <v>7958391680</v>
          </cell>
          <cell r="W51">
            <v>81183</v>
          </cell>
          <cell r="X51">
            <v>8018772880</v>
          </cell>
          <cell r="Y51">
            <v>15977164560</v>
          </cell>
          <cell r="Z51">
            <v>2655548</v>
          </cell>
          <cell r="AA51">
            <v>16745467124.029999</v>
          </cell>
          <cell r="AB51">
            <v>267301556454.32999</v>
          </cell>
          <cell r="AC51">
            <v>19274616857.18</v>
          </cell>
          <cell r="AD51">
            <v>286576173311.51001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859</v>
          </cell>
          <cell r="E52">
            <v>355149</v>
          </cell>
          <cell r="F52">
            <v>44650</v>
          </cell>
          <cell r="G52">
            <v>14107150</v>
          </cell>
          <cell r="H52">
            <v>14462299</v>
          </cell>
          <cell r="I52">
            <v>43305</v>
          </cell>
          <cell r="J52">
            <v>4330500</v>
          </cell>
          <cell r="K52"/>
          <cell r="L52"/>
          <cell r="M52">
            <v>4330500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/>
          <cell r="T52"/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88814</v>
          </cell>
          <cell r="AA52">
            <v>18792799</v>
          </cell>
          <cell r="AB52">
            <v>1208114613</v>
          </cell>
          <cell r="AC52">
            <v>4835064</v>
          </cell>
          <cell r="AD52">
            <v>1212949677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/>
          <cell r="L53"/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/>
          <cell r="T53"/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32506</v>
          </cell>
          <cell r="E54">
            <v>1773005</v>
          </cell>
          <cell r="F54">
            <v>36228</v>
          </cell>
          <cell r="G54">
            <v>19424375</v>
          </cell>
          <cell r="H54">
            <v>21197380</v>
          </cell>
          <cell r="I54">
            <v>20000</v>
          </cell>
          <cell r="J54">
            <v>2000000</v>
          </cell>
          <cell r="K54"/>
          <cell r="L54"/>
          <cell r="M54">
            <v>2000000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/>
          <cell r="T54"/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88734</v>
          </cell>
          <cell r="AA54">
            <v>23197380</v>
          </cell>
          <cell r="AB54">
            <v>236682687.47</v>
          </cell>
          <cell r="AC54">
            <v>35725687</v>
          </cell>
          <cell r="AD54">
            <v>272408374.47000003</v>
          </cell>
        </row>
        <row r="55">
          <cell r="B55" t="str">
            <v>SECP</v>
          </cell>
          <cell r="C55" t="str">
            <v>СИКАП</v>
          </cell>
          <cell r="D55">
            <v>4576</v>
          </cell>
          <cell r="E55">
            <v>172451</v>
          </cell>
          <cell r="F55">
            <v>24078</v>
          </cell>
          <cell r="G55">
            <v>14114397</v>
          </cell>
          <cell r="H55">
            <v>14286848</v>
          </cell>
          <cell r="I55">
            <v>0</v>
          </cell>
          <cell r="J55">
            <v>0</v>
          </cell>
          <cell r="K55"/>
          <cell r="L55"/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/>
          <cell r="T55"/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28654</v>
          </cell>
          <cell r="AA55">
            <v>14286848</v>
          </cell>
          <cell r="AB55">
            <v>354308889</v>
          </cell>
          <cell r="AC55">
            <v>14222182</v>
          </cell>
          <cell r="AD55">
            <v>368531071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/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/>
          <cell r="T56"/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2714829</v>
          </cell>
          <cell r="E57">
            <v>618213100.13999999</v>
          </cell>
          <cell r="F57">
            <v>1603760</v>
          </cell>
          <cell r="G57">
            <v>368095658.92000002</v>
          </cell>
          <cell r="H57">
            <v>986308759.05999994</v>
          </cell>
          <cell r="I57">
            <v>6386334</v>
          </cell>
          <cell r="J57">
            <v>638633400</v>
          </cell>
          <cell r="K57">
            <v>13387980</v>
          </cell>
          <cell r="L57">
            <v>1338798000</v>
          </cell>
          <cell r="M57">
            <v>1977431400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/>
          <cell r="T57"/>
          <cell r="U57">
            <v>188</v>
          </cell>
          <cell r="V57">
            <v>18461600</v>
          </cell>
          <cell r="W57">
            <v>5</v>
          </cell>
          <cell r="X57">
            <v>478500</v>
          </cell>
          <cell r="Y57">
            <v>18940100</v>
          </cell>
          <cell r="Z57">
            <v>24093096</v>
          </cell>
          <cell r="AA57">
            <v>2982680259.0599999</v>
          </cell>
          <cell r="AB57">
            <v>13067855219.210024</v>
          </cell>
          <cell r="AC57">
            <v>3738450742.1900001</v>
          </cell>
          <cell r="AD57">
            <v>16806305961.400024</v>
          </cell>
        </row>
        <row r="58">
          <cell r="B58" t="str">
            <v>TABO</v>
          </cell>
          <cell r="C58" t="str">
            <v>Таван богд ХХК</v>
          </cell>
          <cell r="D58">
            <v>500</v>
          </cell>
          <cell r="E58">
            <v>142500</v>
          </cell>
          <cell r="F58">
            <v>15540</v>
          </cell>
          <cell r="G58">
            <v>34106593.920000002</v>
          </cell>
          <cell r="H58">
            <v>34249093.920000002</v>
          </cell>
          <cell r="I58">
            <v>14556</v>
          </cell>
          <cell r="J58">
            <v>1455600</v>
          </cell>
          <cell r="K58"/>
          <cell r="L58"/>
          <cell r="M58">
            <v>1455600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/>
          <cell r="T58"/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30596</v>
          </cell>
          <cell r="AA58">
            <v>35704693.920000002</v>
          </cell>
          <cell r="AB58">
            <v>408839902.48000002</v>
          </cell>
          <cell r="AC58">
            <v>89195735.400000006</v>
          </cell>
          <cell r="AD58">
            <v>498035637.88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5015</v>
          </cell>
          <cell r="E59">
            <v>1468491</v>
          </cell>
          <cell r="F59">
            <v>45520</v>
          </cell>
          <cell r="G59">
            <v>16938391</v>
          </cell>
          <cell r="H59">
            <v>18406882</v>
          </cell>
          <cell r="I59">
            <v>62356</v>
          </cell>
          <cell r="J59">
            <v>6235600</v>
          </cell>
          <cell r="K59"/>
          <cell r="L59"/>
          <cell r="M59">
            <v>6235600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/>
          <cell r="T59"/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112891</v>
          </cell>
          <cell r="AA59">
            <v>24642482</v>
          </cell>
          <cell r="AB59">
            <v>320518594</v>
          </cell>
          <cell r="AC59">
            <v>65435767.350000001</v>
          </cell>
          <cell r="AD59">
            <v>385954361.35000002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995959</v>
          </cell>
          <cell r="E60">
            <v>467254308.88999999</v>
          </cell>
          <cell r="F60">
            <v>890298</v>
          </cell>
          <cell r="G60">
            <v>251234207.62</v>
          </cell>
          <cell r="H60">
            <v>718488516.50999999</v>
          </cell>
          <cell r="I60">
            <v>938687</v>
          </cell>
          <cell r="J60">
            <v>93868700</v>
          </cell>
          <cell r="K60"/>
          <cell r="L60"/>
          <cell r="M60">
            <v>93868700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/>
          <cell r="T60"/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2824944</v>
          </cell>
          <cell r="AA60">
            <v>812357216.50999999</v>
          </cell>
          <cell r="AB60">
            <v>16283005312.333069</v>
          </cell>
          <cell r="AC60">
            <v>73089337461.149994</v>
          </cell>
          <cell r="AD60">
            <v>89372342773.483063</v>
          </cell>
        </row>
        <row r="61">
          <cell r="B61" t="str">
            <v>TNGR</v>
          </cell>
          <cell r="C61" t="str">
            <v>Тэнгэр капитал ХХК</v>
          </cell>
          <cell r="D61">
            <v>4230</v>
          </cell>
          <cell r="E61">
            <v>4550920</v>
          </cell>
          <cell r="F61">
            <v>14660</v>
          </cell>
          <cell r="G61">
            <v>6551850</v>
          </cell>
          <cell r="H61">
            <v>11102770</v>
          </cell>
          <cell r="I61">
            <v>24000</v>
          </cell>
          <cell r="J61">
            <v>2400000</v>
          </cell>
          <cell r="K61"/>
          <cell r="L61"/>
          <cell r="M61">
            <v>2400000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/>
          <cell r="T61"/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42890</v>
          </cell>
          <cell r="AA61">
            <v>13502770</v>
          </cell>
          <cell r="AB61">
            <v>61272646979.781013</v>
          </cell>
          <cell r="AC61">
            <v>1666175014</v>
          </cell>
          <cell r="AD61">
            <v>62938821993.781013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14800</v>
          </cell>
          <cell r="G62">
            <v>1906422</v>
          </cell>
          <cell r="H62">
            <v>1906422</v>
          </cell>
          <cell r="I62">
            <v>9800</v>
          </cell>
          <cell r="J62">
            <v>980000</v>
          </cell>
          <cell r="K62"/>
          <cell r="L62"/>
          <cell r="M62">
            <v>980000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/>
          <cell r="T62"/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24600</v>
          </cell>
          <cell r="AA62">
            <v>2886422</v>
          </cell>
          <cell r="AB62">
            <v>237812631.34</v>
          </cell>
          <cell r="AC62">
            <v>101727722</v>
          </cell>
          <cell r="AD62">
            <v>339540353.34000003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22323</v>
          </cell>
          <cell r="E63">
            <v>18720277</v>
          </cell>
          <cell r="F63">
            <v>11388</v>
          </cell>
          <cell r="G63">
            <v>28456871.300000001</v>
          </cell>
          <cell r="H63">
            <v>47177148.299999997</v>
          </cell>
          <cell r="I63">
            <v>20393</v>
          </cell>
          <cell r="J63">
            <v>2039300</v>
          </cell>
          <cell r="K63"/>
          <cell r="L63"/>
          <cell r="M63">
            <v>2039300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/>
          <cell r="T63"/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54104</v>
          </cell>
          <cell r="AA63">
            <v>49216448.299999997</v>
          </cell>
          <cell r="AB63">
            <v>345483148.19999999</v>
          </cell>
          <cell r="AC63">
            <v>22532014.399999999</v>
          </cell>
          <cell r="AD63">
            <v>368015162.59999996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/>
          <cell r="L64"/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/>
          <cell r="T64"/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/>
          <cell r="L65"/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/>
          <cell r="T65"/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5444500</v>
          </cell>
          <cell r="AC65">
            <v>0</v>
          </cell>
          <cell r="AD65">
            <v>5444500</v>
          </cell>
        </row>
        <row r="66">
          <cell r="B66" t="str">
            <v>ZRGD</v>
          </cell>
          <cell r="C66" t="str">
            <v>Зэргэд ХХК</v>
          </cell>
          <cell r="D66">
            <v>52415</v>
          </cell>
          <cell r="E66">
            <v>37285513.899999999</v>
          </cell>
          <cell r="F66">
            <v>113232</v>
          </cell>
          <cell r="G66">
            <v>51312193.960000001</v>
          </cell>
          <cell r="H66">
            <v>88597707.859999999</v>
          </cell>
          <cell r="I66">
            <v>106605</v>
          </cell>
          <cell r="J66">
            <v>10660500</v>
          </cell>
          <cell r="K66"/>
          <cell r="L66"/>
          <cell r="M66">
            <v>10660500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/>
          <cell r="T66"/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272252</v>
          </cell>
          <cell r="AA66">
            <v>99258207.859999999</v>
          </cell>
          <cell r="AB66">
            <v>963843705.25999999</v>
          </cell>
          <cell r="AC66">
            <v>72338823.5</v>
          </cell>
          <cell r="AD66">
            <v>1036182528.76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F61" sqref="F61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customWidth="1"/>
    <col min="8" max="8" width="21.7109375" style="3" bestFit="1" customWidth="1"/>
    <col min="9" max="9" width="22.85546875" style="1" customWidth="1"/>
    <col min="10" max="10" width="22.140625" style="1" customWidth="1"/>
    <col min="11" max="12" width="22.42578125" style="1" bestFit="1" customWidth="1"/>
    <col min="13" max="13" width="25.42578125" style="1" customWidth="1"/>
    <col min="14" max="14" width="16.7109375" style="1" customWidth="1"/>
    <col min="15" max="15" width="24.4257812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8"/>
      <c r="C9" s="9"/>
      <c r="D9" s="40" t="s">
        <v>0</v>
      </c>
      <c r="E9" s="40"/>
      <c r="F9" s="40"/>
      <c r="G9" s="40"/>
      <c r="H9" s="40"/>
      <c r="I9" s="40"/>
      <c r="J9" s="40"/>
      <c r="K9" s="40"/>
      <c r="L9" s="9"/>
      <c r="M9" s="9"/>
      <c r="N9" s="9"/>
    </row>
    <row r="11" spans="1:16" ht="15" customHeight="1" thickBot="1" x14ac:dyDescent="0.3">
      <c r="K11" s="41" t="s">
        <v>137</v>
      </c>
      <c r="L11" s="41"/>
      <c r="M11" s="41"/>
      <c r="N11" s="41"/>
    </row>
    <row r="12" spans="1:16" ht="14.45" customHeight="1" x14ac:dyDescent="0.25">
      <c r="A12" s="42" t="s">
        <v>1</v>
      </c>
      <c r="B12" s="44" t="s">
        <v>2</v>
      </c>
      <c r="C12" s="44" t="s">
        <v>3</v>
      </c>
      <c r="D12" s="44" t="s">
        <v>4</v>
      </c>
      <c r="E12" s="44"/>
      <c r="F12" s="44"/>
      <c r="G12" s="46" t="s">
        <v>135</v>
      </c>
      <c r="H12" s="46"/>
      <c r="I12" s="46"/>
      <c r="J12" s="46"/>
      <c r="K12" s="46"/>
      <c r="L12" s="46"/>
      <c r="M12" s="48" t="s">
        <v>136</v>
      </c>
      <c r="N12" s="49"/>
    </row>
    <row r="13" spans="1:16" s="8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51"/>
      <c r="P13" s="10"/>
    </row>
    <row r="14" spans="1:16" s="8" customFormat="1" ht="33.75" customHeight="1" x14ac:dyDescent="0.25">
      <c r="A14" s="43"/>
      <c r="B14" s="45"/>
      <c r="C14" s="45"/>
      <c r="D14" s="45"/>
      <c r="E14" s="45"/>
      <c r="F14" s="45"/>
      <c r="G14" s="47" t="s">
        <v>5</v>
      </c>
      <c r="H14" s="47"/>
      <c r="I14" s="52" t="s">
        <v>134</v>
      </c>
      <c r="J14" s="52" t="s">
        <v>133</v>
      </c>
      <c r="K14" s="52" t="s">
        <v>131</v>
      </c>
      <c r="L14" s="52" t="s">
        <v>6</v>
      </c>
      <c r="M14" s="33" t="s">
        <v>7</v>
      </c>
      <c r="N14" s="35" t="s">
        <v>8</v>
      </c>
      <c r="P14" s="10"/>
    </row>
    <row r="15" spans="1:16" s="8" customFormat="1" ht="55.9" customHeight="1" x14ac:dyDescent="0.25">
      <c r="A15" s="43"/>
      <c r="B15" s="45"/>
      <c r="C15" s="45"/>
      <c r="D15" s="11" t="s">
        <v>9</v>
      </c>
      <c r="E15" s="11" t="s">
        <v>10</v>
      </c>
      <c r="F15" s="11" t="s">
        <v>11</v>
      </c>
      <c r="G15" s="12" t="s">
        <v>12</v>
      </c>
      <c r="H15" s="13" t="s">
        <v>132</v>
      </c>
      <c r="I15" s="53"/>
      <c r="J15" s="53"/>
      <c r="K15" s="53"/>
      <c r="L15" s="53"/>
      <c r="M15" s="34"/>
      <c r="N15" s="36"/>
      <c r="P15" s="10"/>
    </row>
    <row r="16" spans="1:16" x14ac:dyDescent="0.25">
      <c r="A16" s="14">
        <v>1</v>
      </c>
      <c r="B16" s="15" t="s">
        <v>16</v>
      </c>
      <c r="C16" s="16" t="s">
        <v>17</v>
      </c>
      <c r="D16" s="17" t="s">
        <v>15</v>
      </c>
      <c r="E16" s="18"/>
      <c r="F16" s="18" t="s">
        <v>15</v>
      </c>
      <c r="G16" s="19">
        <f>VLOOKUP(B16,[1]Sheet1!$B$9:$H$70,7,0)</f>
        <v>551242377.18000007</v>
      </c>
      <c r="H16" s="19">
        <f>VLOOKUP(B16,[1]Sheet2!$B$9:$H$70,7,0)</f>
        <v>18704274480</v>
      </c>
      <c r="I16" s="19">
        <v>0</v>
      </c>
      <c r="J16" s="19">
        <f>VLOOKUP(B16,[1]Sheet3!$B$9:$H$70,7,0)</f>
        <v>19100000</v>
      </c>
      <c r="K16" s="19">
        <f>VLOOKUP(B16,[2]Brokers!$B$9:$T$66,19,0)</f>
        <v>0</v>
      </c>
      <c r="L16" s="20">
        <f>K16+J16+I16+H16+G16</f>
        <v>19274616857.18</v>
      </c>
      <c r="M16" s="21">
        <f>VLOOKUP(B16,[3]Sheet11!$B$9:$AD$66,29,0)</f>
        <v>286576173311.51001</v>
      </c>
      <c r="N16" s="22">
        <f t="shared" ref="N16:N47" si="0">M16/$M$74</f>
        <v>0.26306440115344415</v>
      </c>
      <c r="O16" s="19"/>
    </row>
    <row r="17" spans="1:16" x14ac:dyDescent="0.25">
      <c r="A17" s="14">
        <v>2</v>
      </c>
      <c r="B17" s="15" t="s">
        <v>13</v>
      </c>
      <c r="C17" s="16" t="s">
        <v>14</v>
      </c>
      <c r="D17" s="17" t="s">
        <v>15</v>
      </c>
      <c r="E17" s="18" t="s">
        <v>15</v>
      </c>
      <c r="F17" s="18" t="s">
        <v>15</v>
      </c>
      <c r="G17" s="19">
        <f>VLOOKUP(B17,[1]Sheet1!$B$9:$H$70,7,0)</f>
        <v>10632819358.040001</v>
      </c>
      <c r="H17" s="19">
        <f>VLOOKUP(B17,[1]Sheet2!$B$9:$H$70,7,0)</f>
        <v>44869340</v>
      </c>
      <c r="I17" s="19">
        <v>0</v>
      </c>
      <c r="J17" s="19">
        <f>VLOOKUP(B17,[1]Sheet3!$B$9:$H$70,7,0)</f>
        <v>0</v>
      </c>
      <c r="K17" s="19">
        <f>VLOOKUP(B17,[2]Brokers!$B$9:$T$66,19,0)</f>
        <v>0</v>
      </c>
      <c r="L17" s="20">
        <f>K17+J17+I17+H17+G17</f>
        <v>10677688698.040001</v>
      </c>
      <c r="M17" s="21">
        <f>VLOOKUP(B17,[3]Sheet11!$B$9:$AD$66,29,0)</f>
        <v>254047713772.44586</v>
      </c>
      <c r="N17" s="22">
        <f t="shared" si="0"/>
        <v>0.23320469708172306</v>
      </c>
      <c r="O17" s="19"/>
    </row>
    <row r="18" spans="1:16" x14ac:dyDescent="0.25">
      <c r="A18" s="14">
        <v>3</v>
      </c>
      <c r="B18" s="15" t="s">
        <v>22</v>
      </c>
      <c r="C18" s="16" t="s">
        <v>23</v>
      </c>
      <c r="D18" s="17" t="s">
        <v>15</v>
      </c>
      <c r="E18" s="18" t="s">
        <v>15</v>
      </c>
      <c r="F18" s="18" t="s">
        <v>15</v>
      </c>
      <c r="G18" s="19">
        <f>VLOOKUP(B18,[1]Sheet1!$B$9:$H$70,7,0)</f>
        <v>28590842.399999999</v>
      </c>
      <c r="H18" s="19">
        <f>VLOOKUP(B18,[1]Sheet2!$B$9:$H$70,7,0)</f>
        <v>7485478720</v>
      </c>
      <c r="I18" s="19">
        <v>0</v>
      </c>
      <c r="J18" s="19">
        <f>VLOOKUP(B18,[1]Sheet3!$B$9:$H$70,7,0)</f>
        <v>30495000</v>
      </c>
      <c r="K18" s="19">
        <f>VLOOKUP(B18,[2]Brokers!$B$9:$T$66,19,0)</f>
        <v>0</v>
      </c>
      <c r="L18" s="20">
        <f t="shared" ref="L18:L73" si="1">K18+J18+I18+H18+G18</f>
        <v>7544564562.3999996</v>
      </c>
      <c r="M18" s="21">
        <f>VLOOKUP(B18,[3]Sheet11!$B$9:$AD$66,29,0)</f>
        <v>215783164335.39999</v>
      </c>
      <c r="N18" s="22">
        <f t="shared" si="0"/>
        <v>0.19807951320217915</v>
      </c>
      <c r="O18" s="19"/>
    </row>
    <row r="19" spans="1:16" x14ac:dyDescent="0.25">
      <c r="A19" s="14">
        <v>4</v>
      </c>
      <c r="B19" s="15" t="s">
        <v>20</v>
      </c>
      <c r="C19" s="16" t="s">
        <v>21</v>
      </c>
      <c r="D19" s="17" t="s">
        <v>15</v>
      </c>
      <c r="E19" s="18" t="s">
        <v>15</v>
      </c>
      <c r="F19" s="18" t="s">
        <v>15</v>
      </c>
      <c r="G19" s="19">
        <f>VLOOKUP(B19,[1]Sheet1!$B$9:$H$70,7,0)</f>
        <v>6567047844.5200005</v>
      </c>
      <c r="H19" s="19">
        <f>VLOOKUP(B19,[1]Sheet2!$B$9:$H$70,7,0)</f>
        <v>62673860</v>
      </c>
      <c r="I19" s="19">
        <v>0</v>
      </c>
      <c r="J19" s="19">
        <f>VLOOKUP(B19,[1]Sheet3!$B$9:$H$70,7,0)</f>
        <v>34395000</v>
      </c>
      <c r="K19" s="19">
        <f>VLOOKUP(B19,[2]Brokers!$B$9:$T$66,19,0)</f>
        <v>0</v>
      </c>
      <c r="L19" s="20">
        <f t="shared" si="1"/>
        <v>6664116704.5200005</v>
      </c>
      <c r="M19" s="21">
        <f>VLOOKUP(B19,[3]Sheet11!$B$9:$AD$66,29,0)</f>
        <v>92578215318.520004</v>
      </c>
      <c r="N19" s="22">
        <f t="shared" si="0"/>
        <v>8.4982755164882795E-2</v>
      </c>
      <c r="O19" s="19"/>
    </row>
    <row r="20" spans="1:16" x14ac:dyDescent="0.25">
      <c r="A20" s="14">
        <v>5</v>
      </c>
      <c r="B20" s="15" t="s">
        <v>26</v>
      </c>
      <c r="C20" s="16" t="s">
        <v>27</v>
      </c>
      <c r="D20" s="17" t="s">
        <v>15</v>
      </c>
      <c r="E20" s="18" t="s">
        <v>15</v>
      </c>
      <c r="F20" s="18"/>
      <c r="G20" s="19">
        <f>VLOOKUP(B20,[1]Sheet1!$B$9:$H$70,7,0)</f>
        <v>73082028461.149994</v>
      </c>
      <c r="H20" s="19">
        <f>VLOOKUP(B20,[1]Sheet2!$B$9:$H$70,7,0)</f>
        <v>5309000</v>
      </c>
      <c r="I20" s="19">
        <v>0</v>
      </c>
      <c r="J20" s="19">
        <f>VLOOKUP(B20,[1]Sheet3!$B$9:$H$70,7,0)</f>
        <v>2000000</v>
      </c>
      <c r="K20" s="19">
        <f>VLOOKUP(B20,[2]Brokers!$B$9:$T$66,19,0)</f>
        <v>0</v>
      </c>
      <c r="L20" s="20">
        <f>K20+J20+I20+H20+G20</f>
        <v>73089337461.149994</v>
      </c>
      <c r="M20" s="21">
        <f>VLOOKUP(B20,[3]Sheet11!$B$9:$AD$66,29,0)</f>
        <v>89372342773.483063</v>
      </c>
      <c r="N20" s="22">
        <f t="shared" si="0"/>
        <v>8.2039904293894017E-2</v>
      </c>
      <c r="O20" s="19"/>
    </row>
    <row r="21" spans="1:16" s="8" customFormat="1" x14ac:dyDescent="0.25">
      <c r="A21" s="14">
        <v>6</v>
      </c>
      <c r="B21" s="15" t="s">
        <v>18</v>
      </c>
      <c r="C21" s="16" t="s">
        <v>19</v>
      </c>
      <c r="D21" s="17" t="s">
        <v>15</v>
      </c>
      <c r="E21" s="18" t="s">
        <v>15</v>
      </c>
      <c r="F21" s="18" t="s">
        <v>15</v>
      </c>
      <c r="G21" s="19">
        <f>VLOOKUP(B21,[1]Sheet1!$B$9:$H$70,7,0)</f>
        <v>1666175014</v>
      </c>
      <c r="H21" s="19">
        <f>VLOOKUP(B21,[1]Sheet2!$B$9:$H$70,7,0)</f>
        <v>0</v>
      </c>
      <c r="I21" s="19">
        <v>0</v>
      </c>
      <c r="J21" s="19">
        <f>VLOOKUP(B21,[1]Sheet3!$B$9:$H$70,7,0)</f>
        <v>0</v>
      </c>
      <c r="K21" s="19">
        <f>VLOOKUP(B21,[2]Brokers!$B$9:$T$66,19,0)</f>
        <v>0</v>
      </c>
      <c r="L21" s="20">
        <f t="shared" si="1"/>
        <v>1666175014</v>
      </c>
      <c r="M21" s="21">
        <f>VLOOKUP(B21,[3]Sheet11!$B$9:$AD$66,29,0)</f>
        <v>62938821993.781013</v>
      </c>
      <c r="N21" s="22">
        <f t="shared" si="0"/>
        <v>5.7775087599832332E-2</v>
      </c>
      <c r="O21" s="19"/>
      <c r="P21" s="10"/>
    </row>
    <row r="22" spans="1:16" x14ac:dyDescent="0.25">
      <c r="A22" s="14">
        <v>7</v>
      </c>
      <c r="B22" s="15" t="s">
        <v>24</v>
      </c>
      <c r="C22" s="16" t="s">
        <v>25</v>
      </c>
      <c r="D22" s="17" t="s">
        <v>15</v>
      </c>
      <c r="E22" s="18" t="s">
        <v>15</v>
      </c>
      <c r="F22" s="18"/>
      <c r="G22" s="19">
        <f>VLOOKUP(B22,[1]Sheet1!$B$9:$H$70,7,0)</f>
        <v>451205653.69999999</v>
      </c>
      <c r="H22" s="19">
        <f>VLOOKUP(B22,[1]Sheet2!$B$9:$H$70,7,0)</f>
        <v>0</v>
      </c>
      <c r="I22" s="19">
        <v>0</v>
      </c>
      <c r="J22" s="19">
        <f>VLOOKUP(B22,[1]Sheet3!$B$9:$H$70,7,0)</f>
        <v>0</v>
      </c>
      <c r="K22" s="19">
        <f>VLOOKUP(B22,[2]Brokers!$B$9:$T$66,19,0)</f>
        <v>0</v>
      </c>
      <c r="L22" s="20">
        <f t="shared" si="1"/>
        <v>451205653.69999999</v>
      </c>
      <c r="M22" s="21">
        <f>VLOOKUP(B22,[3]Sheet11!$B$9:$AD$66,29,0)</f>
        <v>30553116996.859997</v>
      </c>
      <c r="N22" s="22">
        <f t="shared" si="0"/>
        <v>2.8046425958146035E-2</v>
      </c>
      <c r="O22" s="19"/>
    </row>
    <row r="23" spans="1:16" x14ac:dyDescent="0.25">
      <c r="A23" s="14">
        <v>8</v>
      </c>
      <c r="B23" s="15" t="s">
        <v>28</v>
      </c>
      <c r="C23" s="16" t="s">
        <v>29</v>
      </c>
      <c r="D23" s="17" t="s">
        <v>15</v>
      </c>
      <c r="E23" s="18" t="s">
        <v>15</v>
      </c>
      <c r="F23" s="18" t="s">
        <v>15</v>
      </c>
      <c r="G23" s="19">
        <f>VLOOKUP(B23,[1]Sheet1!$B$9:$H$70,7,0)</f>
        <v>3716531302.1900001</v>
      </c>
      <c r="H23" s="19">
        <f>VLOOKUP(B23,[1]Sheet2!$B$9:$H$70,7,0)</f>
        <v>21919440</v>
      </c>
      <c r="I23" s="19">
        <v>0</v>
      </c>
      <c r="J23" s="19">
        <f>VLOOKUP(B23,[1]Sheet3!$B$9:$H$70,7,0)</f>
        <v>0</v>
      </c>
      <c r="K23" s="19">
        <f>VLOOKUP(B23,[2]Brokers!$B$9:$T$66,19,0)</f>
        <v>0</v>
      </c>
      <c r="L23" s="20">
        <f t="shared" si="1"/>
        <v>3738450742.1900001</v>
      </c>
      <c r="M23" s="21">
        <f>VLOOKUP(B23,[3]Sheet11!$B$9:$AD$66,29,0)</f>
        <v>16806305961.400024</v>
      </c>
      <c r="N23" s="22">
        <f t="shared" si="0"/>
        <v>1.5427454286408694E-2</v>
      </c>
      <c r="O23" s="19"/>
    </row>
    <row r="24" spans="1:16" x14ac:dyDescent="0.25">
      <c r="A24" s="14">
        <v>9</v>
      </c>
      <c r="B24" s="15" t="s">
        <v>30</v>
      </c>
      <c r="C24" s="16" t="s">
        <v>31</v>
      </c>
      <c r="D24" s="17" t="s">
        <v>15</v>
      </c>
      <c r="E24" s="18" t="s">
        <v>15</v>
      </c>
      <c r="F24" s="18" t="s">
        <v>15</v>
      </c>
      <c r="G24" s="19">
        <f>VLOOKUP(B24,[1]Sheet1!$B$9:$H$70,7,0)</f>
        <v>717185932.70000005</v>
      </c>
      <c r="H24" s="19">
        <f>VLOOKUP(B24,[1]Sheet2!$B$9:$H$70,7,0)</f>
        <v>0</v>
      </c>
      <c r="I24" s="19">
        <v>0</v>
      </c>
      <c r="J24" s="19">
        <f>VLOOKUP(B24,[1]Sheet3!$B$9:$H$70,7,0)</f>
        <v>298400000</v>
      </c>
      <c r="K24" s="19">
        <f>VLOOKUP(B24,[2]Brokers!$B$9:$T$66,19,0)</f>
        <v>0</v>
      </c>
      <c r="L24" s="20">
        <f t="shared" si="1"/>
        <v>1015585932.7</v>
      </c>
      <c r="M24" s="21">
        <f>VLOOKUP(B24,[3]Sheet11!$B$9:$AD$66,29,0)</f>
        <v>9958652138.9599991</v>
      </c>
      <c r="N24" s="22">
        <f t="shared" si="0"/>
        <v>9.1416073812363875E-3</v>
      </c>
      <c r="O24" s="19"/>
    </row>
    <row r="25" spans="1:16" x14ac:dyDescent="0.25">
      <c r="A25" s="14">
        <v>10</v>
      </c>
      <c r="B25" s="15" t="s">
        <v>32</v>
      </c>
      <c r="C25" s="16" t="s">
        <v>33</v>
      </c>
      <c r="D25" s="17" t="s">
        <v>15</v>
      </c>
      <c r="E25" s="18" t="s">
        <v>15</v>
      </c>
      <c r="F25" s="18"/>
      <c r="G25" s="19">
        <f>VLOOKUP(B25,[1]Sheet1!$B$9:$H$70,7,0)</f>
        <v>389435107.05000001</v>
      </c>
      <c r="H25" s="19">
        <f>VLOOKUP(B25,[1]Sheet2!$B$9:$H$70,7,0)</f>
        <v>16362000</v>
      </c>
      <c r="I25" s="19">
        <v>0</v>
      </c>
      <c r="J25" s="19">
        <f>VLOOKUP(B25,[1]Sheet3!$B$9:$H$70,7,0)</f>
        <v>120800000</v>
      </c>
      <c r="K25" s="19">
        <f>VLOOKUP(B25,[2]Brokers!$B$9:$T$66,19,0)</f>
        <v>0</v>
      </c>
      <c r="L25" s="20">
        <f t="shared" si="1"/>
        <v>526597107.05000001</v>
      </c>
      <c r="M25" s="21">
        <f>VLOOKUP(B25,[3]Sheet11!$B$9:$AD$66,29,0)</f>
        <v>7929510590.6400003</v>
      </c>
      <c r="N25" s="22">
        <f t="shared" si="0"/>
        <v>7.2789441315455807E-3</v>
      </c>
      <c r="O25" s="19"/>
      <c r="P25" s="1"/>
    </row>
    <row r="26" spans="1:16" x14ac:dyDescent="0.25">
      <c r="A26" s="14">
        <v>11</v>
      </c>
      <c r="B26" s="15" t="s">
        <v>42</v>
      </c>
      <c r="C26" s="16" t="s">
        <v>43</v>
      </c>
      <c r="D26" s="17" t="s">
        <v>15</v>
      </c>
      <c r="E26" s="17" t="s">
        <v>15</v>
      </c>
      <c r="F26" s="18" t="s">
        <v>15</v>
      </c>
      <c r="G26" s="19">
        <f>VLOOKUP(B26,[1]Sheet1!$B$9:$H$70,7,0)</f>
        <v>1673944898.4200001</v>
      </c>
      <c r="H26" s="19">
        <f>VLOOKUP(B26,[1]Sheet2!$B$9:$H$70,7,0)</f>
        <v>0</v>
      </c>
      <c r="I26" s="19">
        <v>0</v>
      </c>
      <c r="J26" s="19">
        <f>VLOOKUP(B26,[1]Sheet3!$B$9:$H$70,7,0)</f>
        <v>0</v>
      </c>
      <c r="K26" s="19">
        <f>VLOOKUP(B26,[2]Brokers!$B$9:$T$66,19,0)</f>
        <v>0</v>
      </c>
      <c r="L26" s="20">
        <f>K26+J26+I26+H26+G26</f>
        <v>1673944898.4200001</v>
      </c>
      <c r="M26" s="21">
        <f>VLOOKUP(B26,[3]Sheet11!$B$9:$AD$66,29,0)</f>
        <v>4509558733.79</v>
      </c>
      <c r="N26" s="22">
        <f t="shared" si="0"/>
        <v>4.1395778094965013E-3</v>
      </c>
      <c r="O26" s="19"/>
    </row>
    <row r="27" spans="1:16" x14ac:dyDescent="0.25">
      <c r="A27" s="14">
        <v>12</v>
      </c>
      <c r="B27" s="15" t="s">
        <v>34</v>
      </c>
      <c r="C27" s="16" t="s">
        <v>35</v>
      </c>
      <c r="D27" s="17" t="s">
        <v>15</v>
      </c>
      <c r="E27" s="18" t="s">
        <v>15</v>
      </c>
      <c r="F27" s="18"/>
      <c r="G27" s="19">
        <f>VLOOKUP(B27,[1]Sheet1!$B$9:$H$70,7,0)</f>
        <v>11044350</v>
      </c>
      <c r="H27" s="19">
        <f>VLOOKUP(B27,[1]Sheet2!$B$9:$H$70,7,0)</f>
        <v>0</v>
      </c>
      <c r="I27" s="19">
        <v>0</v>
      </c>
      <c r="J27" s="19">
        <f>VLOOKUP(B27,[1]Sheet3!$B$9:$H$70,7,0)</f>
        <v>0</v>
      </c>
      <c r="K27" s="19">
        <f>VLOOKUP(B27,[2]Brokers!$B$9:$T$66,19,0)</f>
        <v>0</v>
      </c>
      <c r="L27" s="20">
        <f t="shared" si="1"/>
        <v>11044350</v>
      </c>
      <c r="M27" s="21">
        <f>VLOOKUP(B27,[3]Sheet11!$B$9:$AD$66,29,0)</f>
        <v>2809354954.3200002</v>
      </c>
      <c r="N27" s="22">
        <f t="shared" si="0"/>
        <v>2.5788650540821828E-3</v>
      </c>
      <c r="O27" s="19"/>
    </row>
    <row r="28" spans="1:16" x14ac:dyDescent="0.25">
      <c r="A28" s="14">
        <v>13</v>
      </c>
      <c r="B28" s="15" t="s">
        <v>36</v>
      </c>
      <c r="C28" s="16" t="s">
        <v>37</v>
      </c>
      <c r="D28" s="17" t="s">
        <v>15</v>
      </c>
      <c r="E28" s="18" t="s">
        <v>15</v>
      </c>
      <c r="F28" s="18"/>
      <c r="G28" s="19">
        <f>VLOOKUP(B28,[1]Sheet1!$B$9:$H$70,7,0)</f>
        <v>169071312</v>
      </c>
      <c r="H28" s="19">
        <f>VLOOKUP(B28,[1]Sheet2!$B$9:$H$70,7,0)</f>
        <v>0</v>
      </c>
      <c r="I28" s="19">
        <v>0</v>
      </c>
      <c r="J28" s="19">
        <f>VLOOKUP(B28,[1]Sheet3!$B$9:$H$70,7,0)</f>
        <v>0</v>
      </c>
      <c r="K28" s="19">
        <f>VLOOKUP(B28,[2]Brokers!$B$9:$T$66,19,0)</f>
        <v>0</v>
      </c>
      <c r="L28" s="20">
        <f t="shared" si="1"/>
        <v>169071312</v>
      </c>
      <c r="M28" s="21">
        <f>VLOOKUP(B28,[3]Sheet11!$B$9:$AD$66,29,0)</f>
        <v>2294481111.7399998</v>
      </c>
      <c r="N28" s="22">
        <f t="shared" si="0"/>
        <v>2.1062333711939795E-3</v>
      </c>
      <c r="O28" s="19"/>
    </row>
    <row r="29" spans="1:16" x14ac:dyDescent="0.25">
      <c r="A29" s="14">
        <v>14</v>
      </c>
      <c r="B29" s="15" t="s">
        <v>52</v>
      </c>
      <c r="C29" s="16" t="s">
        <v>53</v>
      </c>
      <c r="D29" s="17" t="s">
        <v>15</v>
      </c>
      <c r="E29" s="18" t="s">
        <v>15</v>
      </c>
      <c r="F29" s="18"/>
      <c r="G29" s="19">
        <f>VLOOKUP(B29,[1]Sheet1!$B$9:$H$70,7,0)</f>
        <v>1242891427</v>
      </c>
      <c r="H29" s="19">
        <f>VLOOKUP(B29,[1]Sheet2!$B$9:$H$70,7,0)</f>
        <v>0</v>
      </c>
      <c r="I29" s="19">
        <v>0</v>
      </c>
      <c r="J29" s="19">
        <f>VLOOKUP(B29,[1]Sheet3!$B$9:$H$70,7,0)</f>
        <v>0</v>
      </c>
      <c r="K29" s="19">
        <f>VLOOKUP(B29,[2]Brokers!$B$9:$T$66,19,0)</f>
        <v>0</v>
      </c>
      <c r="L29" s="20">
        <f>K29+J29+I29+H29+G29</f>
        <v>1242891427</v>
      </c>
      <c r="M29" s="21">
        <f>VLOOKUP(B29,[3]Sheet11!$B$9:$AD$66,29,0)</f>
        <v>2042851347.6000001</v>
      </c>
      <c r="N29" s="22">
        <f t="shared" si="0"/>
        <v>1.8752482461887781E-3</v>
      </c>
      <c r="O29" s="19"/>
    </row>
    <row r="30" spans="1:16" x14ac:dyDescent="0.25">
      <c r="A30" s="14">
        <v>15</v>
      </c>
      <c r="B30" s="15" t="s">
        <v>44</v>
      </c>
      <c r="C30" s="16" t="s">
        <v>45</v>
      </c>
      <c r="D30" s="17" t="s">
        <v>15</v>
      </c>
      <c r="E30" s="18" t="s">
        <v>15</v>
      </c>
      <c r="F30" s="18"/>
      <c r="G30" s="19">
        <f>VLOOKUP(B30,[1]Sheet1!$B$9:$H$70,7,0)</f>
        <v>129902165</v>
      </c>
      <c r="H30" s="19">
        <f>VLOOKUP(B30,[1]Sheet2!$B$9:$H$70,7,0)</f>
        <v>0</v>
      </c>
      <c r="I30" s="19">
        <v>0</v>
      </c>
      <c r="J30" s="19">
        <f>VLOOKUP(B30,[1]Sheet3!$B$9:$H$70,7,0)</f>
        <v>0</v>
      </c>
      <c r="K30" s="19">
        <f>VLOOKUP(B30,[2]Brokers!$B$9:$T$66,19,0)</f>
        <v>0</v>
      </c>
      <c r="L30" s="20">
        <f>K30+J30+I30+H30+G30</f>
        <v>129902165</v>
      </c>
      <c r="M30" s="21">
        <f>VLOOKUP(B30,[3]Sheet11!$B$9:$AD$66,29,0)</f>
        <v>2008968420.5999999</v>
      </c>
      <c r="N30" s="22">
        <f t="shared" si="0"/>
        <v>1.8441452001902818E-3</v>
      </c>
      <c r="O30" s="19"/>
    </row>
    <row r="31" spans="1:16" x14ac:dyDescent="0.25">
      <c r="A31" s="14">
        <v>16</v>
      </c>
      <c r="B31" s="15" t="s">
        <v>38</v>
      </c>
      <c r="C31" s="16" t="s">
        <v>39</v>
      </c>
      <c r="D31" s="17" t="s">
        <v>15</v>
      </c>
      <c r="E31" s="18" t="s">
        <v>15</v>
      </c>
      <c r="F31" s="18" t="s">
        <v>15</v>
      </c>
      <c r="G31" s="19">
        <f>VLOOKUP(B31,[1]Sheet1!$B$9:$H$70,7,0)</f>
        <v>4835064</v>
      </c>
      <c r="H31" s="19">
        <f>VLOOKUP(B31,[1]Sheet2!$B$9:$H$70,7,0)</f>
        <v>0</v>
      </c>
      <c r="I31" s="19">
        <v>0</v>
      </c>
      <c r="J31" s="19">
        <f>VLOOKUP(B31,[1]Sheet3!$B$9:$H$70,7,0)</f>
        <v>0</v>
      </c>
      <c r="K31" s="19">
        <f>VLOOKUP(B31,[2]Brokers!$B$9:$T$66,19,0)</f>
        <v>0</v>
      </c>
      <c r="L31" s="20">
        <f t="shared" si="1"/>
        <v>4835064</v>
      </c>
      <c r="M31" s="21">
        <f>VLOOKUP(B31,[3]Sheet11!$B$9:$AD$66,29,0)</f>
        <v>1212949677</v>
      </c>
      <c r="N31" s="22">
        <f t="shared" si="0"/>
        <v>1.1134347867169767E-3</v>
      </c>
      <c r="O31" s="19"/>
    </row>
    <row r="32" spans="1:16" x14ac:dyDescent="0.25">
      <c r="A32" s="14">
        <v>17</v>
      </c>
      <c r="B32" s="15" t="s">
        <v>48</v>
      </c>
      <c r="C32" s="16" t="s">
        <v>49</v>
      </c>
      <c r="D32" s="17" t="s">
        <v>15</v>
      </c>
      <c r="E32" s="18"/>
      <c r="F32" s="18"/>
      <c r="G32" s="19">
        <f>VLOOKUP(B32,[1]Sheet1!$B$9:$H$70,7,0)</f>
        <v>72338823.5</v>
      </c>
      <c r="H32" s="19">
        <f>VLOOKUP(B32,[1]Sheet2!$B$9:$H$70,7,0)</f>
        <v>0</v>
      </c>
      <c r="I32" s="19">
        <v>0</v>
      </c>
      <c r="J32" s="19">
        <f>VLOOKUP(B32,[1]Sheet3!$B$9:$H$70,7,0)</f>
        <v>0</v>
      </c>
      <c r="K32" s="19">
        <f>VLOOKUP(B32,[2]Brokers!$B$9:$T$66,19,0)</f>
        <v>0</v>
      </c>
      <c r="L32" s="20">
        <f>K32+J32+I32+H32+G32</f>
        <v>72338823.5</v>
      </c>
      <c r="M32" s="21">
        <f>VLOOKUP(B32,[3]Sheet11!$B$9:$AD$66,29,0)</f>
        <v>1036182528.76</v>
      </c>
      <c r="N32" s="22">
        <f t="shared" si="0"/>
        <v>9.5117027094088441E-4</v>
      </c>
      <c r="O32" s="19"/>
    </row>
    <row r="33" spans="1:15" x14ac:dyDescent="0.25">
      <c r="A33" s="14">
        <v>18</v>
      </c>
      <c r="B33" s="15" t="s">
        <v>40</v>
      </c>
      <c r="C33" s="16" t="s">
        <v>41</v>
      </c>
      <c r="D33" s="17" t="s">
        <v>15</v>
      </c>
      <c r="E33" s="18"/>
      <c r="F33" s="18"/>
      <c r="G33" s="19">
        <f>VLOOKUP(B33,[1]Sheet1!$B$9:$H$70,7,0)</f>
        <v>2278288</v>
      </c>
      <c r="H33" s="19">
        <f>VLOOKUP(B33,[1]Sheet2!$B$9:$H$70,7,0)</f>
        <v>0</v>
      </c>
      <c r="I33" s="19">
        <v>0</v>
      </c>
      <c r="J33" s="19">
        <f>VLOOKUP(B33,[1]Sheet3!$B$9:$H$70,7,0)</f>
        <v>0</v>
      </c>
      <c r="K33" s="19">
        <f>VLOOKUP(B33,[2]Brokers!$B$9:$T$66,19,0)</f>
        <v>0</v>
      </c>
      <c r="L33" s="20">
        <f t="shared" si="1"/>
        <v>2278288</v>
      </c>
      <c r="M33" s="21">
        <f>VLOOKUP(B33,[3]Sheet11!$B$9:$AD$66,29,0)</f>
        <v>983741027.62</v>
      </c>
      <c r="N33" s="22">
        <f t="shared" si="0"/>
        <v>9.0303126505784481E-4</v>
      </c>
      <c r="O33" s="19"/>
    </row>
    <row r="34" spans="1:15" x14ac:dyDescent="0.25">
      <c r="A34" s="14">
        <v>19</v>
      </c>
      <c r="B34" s="15" t="s">
        <v>46</v>
      </c>
      <c r="C34" s="16" t="s">
        <v>47</v>
      </c>
      <c r="D34" s="17" t="s">
        <v>15</v>
      </c>
      <c r="E34" s="18"/>
      <c r="F34" s="18"/>
      <c r="G34" s="19">
        <f>VLOOKUP(B34,[1]Sheet1!$B$9:$H$70,7,0)</f>
        <v>8806944</v>
      </c>
      <c r="H34" s="19">
        <f>VLOOKUP(B34,[1]Sheet2!$B$9:$H$70,7,0)</f>
        <v>0</v>
      </c>
      <c r="I34" s="19">
        <v>0</v>
      </c>
      <c r="J34" s="19">
        <f>VLOOKUP(B34,[1]Sheet3!$B$9:$H$70,7,0)</f>
        <v>0</v>
      </c>
      <c r="K34" s="19">
        <f>VLOOKUP(B34,[2]Brokers!$B$9:$T$66,19,0)</f>
        <v>0</v>
      </c>
      <c r="L34" s="20">
        <f t="shared" si="1"/>
        <v>8806944</v>
      </c>
      <c r="M34" s="21">
        <f>VLOOKUP(B34,[3]Sheet11!$B$9:$AD$66,29,0)</f>
        <v>603502526.4000001</v>
      </c>
      <c r="N34" s="22">
        <f t="shared" si="0"/>
        <v>5.5398894076735946E-4</v>
      </c>
      <c r="O34" s="19"/>
    </row>
    <row r="35" spans="1:15" x14ac:dyDescent="0.25">
      <c r="A35" s="14">
        <v>20</v>
      </c>
      <c r="B35" s="15" t="s">
        <v>62</v>
      </c>
      <c r="C35" s="16" t="s">
        <v>63</v>
      </c>
      <c r="D35" s="17" t="s">
        <v>15</v>
      </c>
      <c r="E35" s="18" t="s">
        <v>15</v>
      </c>
      <c r="F35" s="18" t="s">
        <v>15</v>
      </c>
      <c r="G35" s="19">
        <f>VLOOKUP(B35,[1]Sheet1!$B$9:$H$70,7,0)</f>
        <v>108019046.87</v>
      </c>
      <c r="H35" s="19">
        <f>VLOOKUP(B35,[1]Sheet2!$B$9:$H$70,7,0)</f>
        <v>0</v>
      </c>
      <c r="I35" s="19">
        <v>0</v>
      </c>
      <c r="J35" s="19">
        <f>VLOOKUP(B35,[1]Sheet3!$B$9:$H$70,7,0)</f>
        <v>0</v>
      </c>
      <c r="K35" s="19">
        <f>VLOOKUP(B35,[2]Brokers!$B$9:$T$66,19,0)</f>
        <v>0</v>
      </c>
      <c r="L35" s="20">
        <f t="shared" ref="L35:L46" si="2">K35+J35+I35+H35+G35</f>
        <v>108019046.87</v>
      </c>
      <c r="M35" s="21">
        <f>VLOOKUP(B35,[3]Sheet11!$B$9:$AD$66,29,0)</f>
        <v>591918831.52999997</v>
      </c>
      <c r="N35" s="22">
        <f t="shared" si="0"/>
        <v>5.4335561518795606E-4</v>
      </c>
      <c r="O35" s="19"/>
    </row>
    <row r="36" spans="1:15" x14ac:dyDescent="0.25">
      <c r="A36" s="14">
        <v>21</v>
      </c>
      <c r="B36" s="15" t="s">
        <v>56</v>
      </c>
      <c r="C36" s="16" t="s">
        <v>57</v>
      </c>
      <c r="D36" s="17" t="s">
        <v>15</v>
      </c>
      <c r="E36" s="18"/>
      <c r="F36" s="18"/>
      <c r="G36" s="19">
        <f>VLOOKUP(B36,[1]Sheet1!$B$9:$H$70,7,0)</f>
        <v>89195735.400000006</v>
      </c>
      <c r="H36" s="19">
        <f>VLOOKUP(B36,[1]Sheet2!$B$9:$H$70,7,0)</f>
        <v>0</v>
      </c>
      <c r="I36" s="19">
        <v>0</v>
      </c>
      <c r="J36" s="19">
        <f>VLOOKUP(B36,[1]Sheet3!$B$9:$H$70,7,0)</f>
        <v>0</v>
      </c>
      <c r="K36" s="19">
        <f>VLOOKUP(B36,[2]Brokers!$B$9:$T$66,19,0)</f>
        <v>0</v>
      </c>
      <c r="L36" s="20">
        <f>K36+J36+I36+H36+G36</f>
        <v>89195735.400000006</v>
      </c>
      <c r="M36" s="21">
        <f>VLOOKUP(B36,[3]Sheet11!$B$9:$AD$66,29,0)</f>
        <v>498035637.88</v>
      </c>
      <c r="N36" s="22">
        <f t="shared" si="0"/>
        <v>4.5717494695402048E-4</v>
      </c>
      <c r="O36" s="19"/>
    </row>
    <row r="37" spans="1:15" x14ac:dyDescent="0.25">
      <c r="A37" s="14">
        <v>22</v>
      </c>
      <c r="B37" s="15" t="s">
        <v>50</v>
      </c>
      <c r="C37" s="16" t="s">
        <v>51</v>
      </c>
      <c r="D37" s="17" t="s">
        <v>15</v>
      </c>
      <c r="E37" s="18"/>
      <c r="F37" s="18"/>
      <c r="G37" s="19">
        <f>VLOOKUP(B37,[1]Sheet1!$B$9:$H$70,7,0)</f>
        <v>4420946</v>
      </c>
      <c r="H37" s="19">
        <f>VLOOKUP(B37,[1]Sheet2!$B$9:$H$70,7,0)</f>
        <v>0</v>
      </c>
      <c r="I37" s="19">
        <v>0</v>
      </c>
      <c r="J37" s="19">
        <f>VLOOKUP(B37,[1]Sheet3!$B$9:$H$70,7,0)</f>
        <v>0</v>
      </c>
      <c r="K37" s="19">
        <f>VLOOKUP(B37,[2]Brokers!$B$9:$T$66,19,0)</f>
        <v>0</v>
      </c>
      <c r="L37" s="20">
        <f>K37+J37+I37+H37+G37</f>
        <v>4420946</v>
      </c>
      <c r="M37" s="21">
        <f>VLOOKUP(B37,[3]Sheet11!$B$9:$AD$66,29,0)</f>
        <v>459140582.12</v>
      </c>
      <c r="N37" s="22">
        <f t="shared" si="0"/>
        <v>4.2147098582878039E-4</v>
      </c>
      <c r="O37" s="19"/>
    </row>
    <row r="38" spans="1:15" x14ac:dyDescent="0.25">
      <c r="A38" s="14">
        <v>23</v>
      </c>
      <c r="B38" s="15" t="s">
        <v>70</v>
      </c>
      <c r="C38" s="16" t="s">
        <v>71</v>
      </c>
      <c r="D38" s="17" t="s">
        <v>15</v>
      </c>
      <c r="E38" s="18"/>
      <c r="F38" s="18"/>
      <c r="G38" s="19">
        <f>VLOOKUP(B38,[1]Sheet1!$B$9:$H$70,7,0)</f>
        <v>215013390.17000002</v>
      </c>
      <c r="H38" s="19">
        <f>VLOOKUP(B38,[1]Sheet2!$B$9:$H$70,7,0)</f>
        <v>0</v>
      </c>
      <c r="I38" s="19">
        <v>0</v>
      </c>
      <c r="J38" s="19">
        <f>VLOOKUP(B38,[1]Sheet3!$B$9:$H$70,7,0)</f>
        <v>0</v>
      </c>
      <c r="K38" s="19">
        <f>VLOOKUP(B38,[2]Brokers!$B$9:$T$66,19,0)</f>
        <v>0</v>
      </c>
      <c r="L38" s="20">
        <f>K38+J38+I38+H38+G38</f>
        <v>215013390.17000002</v>
      </c>
      <c r="M38" s="21">
        <f>VLOOKUP(B38,[3]Sheet11!$B$9:$AD$66,29,0)</f>
        <v>429766697.97000003</v>
      </c>
      <c r="N38" s="22">
        <f t="shared" si="0"/>
        <v>3.9450704408101043E-4</v>
      </c>
      <c r="O38" s="19"/>
    </row>
    <row r="39" spans="1:15" x14ac:dyDescent="0.25">
      <c r="A39" s="14">
        <v>24</v>
      </c>
      <c r="B39" s="15" t="s">
        <v>60</v>
      </c>
      <c r="C39" s="16" t="s">
        <v>61</v>
      </c>
      <c r="D39" s="17" t="s">
        <v>15</v>
      </c>
      <c r="E39" s="18"/>
      <c r="F39" s="18"/>
      <c r="G39" s="19">
        <f>VLOOKUP(B39,[1]Sheet1!$B$9:$H$70,7,0)</f>
        <v>65435767.350000001</v>
      </c>
      <c r="H39" s="19">
        <f>VLOOKUP(B39,[1]Sheet2!$B$9:$H$70,7,0)</f>
        <v>0</v>
      </c>
      <c r="I39" s="19">
        <v>0</v>
      </c>
      <c r="J39" s="19">
        <f>VLOOKUP(B39,[1]Sheet3!$B$9:$H$70,7,0)</f>
        <v>0</v>
      </c>
      <c r="K39" s="19">
        <f>VLOOKUP(B39,[2]Brokers!$B$9:$T$66,19,0)</f>
        <v>0</v>
      </c>
      <c r="L39" s="20">
        <f>K39+J39+I39+H39+G39</f>
        <v>65435767.350000001</v>
      </c>
      <c r="M39" s="21">
        <f>VLOOKUP(B39,[3]Sheet11!$B$9:$AD$66,29,0)</f>
        <v>385954361.35000002</v>
      </c>
      <c r="N39" s="22">
        <f t="shared" si="0"/>
        <v>3.5428923405552321E-4</v>
      </c>
      <c r="O39" s="19"/>
    </row>
    <row r="40" spans="1:15" x14ac:dyDescent="0.25">
      <c r="A40" s="14">
        <v>25</v>
      </c>
      <c r="B40" s="15" t="s">
        <v>58</v>
      </c>
      <c r="C40" s="16" t="s">
        <v>59</v>
      </c>
      <c r="D40" s="17" t="s">
        <v>15</v>
      </c>
      <c r="E40" s="18" t="s">
        <v>15</v>
      </c>
      <c r="F40" s="18"/>
      <c r="G40" s="19">
        <f>VLOOKUP(B40,[1]Sheet1!$B$9:$H$70,7,0)</f>
        <v>14222182</v>
      </c>
      <c r="H40" s="19">
        <f>VLOOKUP(B40,[1]Sheet2!$B$9:$H$70,7,0)</f>
        <v>0</v>
      </c>
      <c r="I40" s="19">
        <v>0</v>
      </c>
      <c r="J40" s="19">
        <f>VLOOKUP(B40,[1]Sheet3!$B$9:$H$70,7,0)</f>
        <v>0</v>
      </c>
      <c r="K40" s="19">
        <f>VLOOKUP(B40,[2]Brokers!$B$9:$T$66,19,0)</f>
        <v>0</v>
      </c>
      <c r="L40" s="20">
        <f t="shared" si="2"/>
        <v>14222182</v>
      </c>
      <c r="M40" s="21">
        <f>VLOOKUP(B40,[3]Sheet11!$B$9:$AD$66,29,0)</f>
        <v>368531071</v>
      </c>
      <c r="N40" s="22">
        <f t="shared" si="0"/>
        <v>3.3829541506812572E-4</v>
      </c>
      <c r="O40" s="19"/>
    </row>
    <row r="41" spans="1:15" x14ac:dyDescent="0.25">
      <c r="A41" s="14">
        <v>26</v>
      </c>
      <c r="B41" s="15" t="s">
        <v>54</v>
      </c>
      <c r="C41" s="16" t="s">
        <v>55</v>
      </c>
      <c r="D41" s="17" t="s">
        <v>15</v>
      </c>
      <c r="E41" s="18"/>
      <c r="F41" s="18"/>
      <c r="G41" s="19">
        <f>VLOOKUP(B41,[1]Sheet1!$B$9:$H$70,7,0)</f>
        <v>22532014.399999999</v>
      </c>
      <c r="H41" s="19">
        <f>VLOOKUP(B41,[1]Sheet2!$B$9:$H$70,7,0)</f>
        <v>0</v>
      </c>
      <c r="I41" s="19">
        <v>0</v>
      </c>
      <c r="J41" s="19">
        <f>VLOOKUP(B41,[1]Sheet3!$B$9:$H$70,7,0)</f>
        <v>0</v>
      </c>
      <c r="K41" s="19">
        <f>VLOOKUP(B41,[2]Brokers!$B$9:$T$66,19,0)</f>
        <v>0</v>
      </c>
      <c r="L41" s="20">
        <f t="shared" si="2"/>
        <v>22532014.399999999</v>
      </c>
      <c r="M41" s="21">
        <f>VLOOKUP(B41,[3]Sheet11!$B$9:$AD$66,29,0)</f>
        <v>368015162.59999996</v>
      </c>
      <c r="N41" s="22">
        <f t="shared" si="0"/>
        <v>3.3782183370674533E-4</v>
      </c>
      <c r="O41" s="19"/>
    </row>
    <row r="42" spans="1:15" x14ac:dyDescent="0.25">
      <c r="A42" s="14">
        <v>27</v>
      </c>
      <c r="B42" s="15" t="s">
        <v>80</v>
      </c>
      <c r="C42" s="16" t="s">
        <v>81</v>
      </c>
      <c r="D42" s="17" t="s">
        <v>15</v>
      </c>
      <c r="E42" s="18"/>
      <c r="F42" s="18"/>
      <c r="G42" s="19">
        <f>VLOOKUP(B42,[1]Sheet1!$B$9:$H$70,7,0)</f>
        <v>101727722</v>
      </c>
      <c r="H42" s="19">
        <f>VLOOKUP(B42,[1]Sheet2!$B$9:$H$70,7,0)</f>
        <v>0</v>
      </c>
      <c r="I42" s="19">
        <v>0</v>
      </c>
      <c r="J42" s="19">
        <f>VLOOKUP(B42,[1]Sheet3!$B$9:$H$70,7,0)</f>
        <v>0</v>
      </c>
      <c r="K42" s="19">
        <f>VLOOKUP(B42,[2]Brokers!$B$9:$T$66,19,0)</f>
        <v>0</v>
      </c>
      <c r="L42" s="20">
        <f>K42+J42+I42+H42+G42</f>
        <v>101727722</v>
      </c>
      <c r="M42" s="21">
        <f>VLOOKUP(B42,[3]Sheet11!$B$9:$AD$66,29,0)</f>
        <v>339540353.34000003</v>
      </c>
      <c r="N42" s="22">
        <f t="shared" si="0"/>
        <v>3.1168320341036694E-4</v>
      </c>
      <c r="O42" s="19"/>
    </row>
    <row r="43" spans="1:15" x14ac:dyDescent="0.25">
      <c r="A43" s="14">
        <v>28</v>
      </c>
      <c r="B43" s="15" t="s">
        <v>66</v>
      </c>
      <c r="C43" s="16" t="s">
        <v>67</v>
      </c>
      <c r="D43" s="17" t="s">
        <v>15</v>
      </c>
      <c r="E43" s="18"/>
      <c r="F43" s="18"/>
      <c r="G43" s="19">
        <f>VLOOKUP(B43,[1]Sheet1!$B$9:$H$70,7,0)</f>
        <v>4474011</v>
      </c>
      <c r="H43" s="19">
        <f>VLOOKUP(B43,[1]Sheet2!$B$9:$H$70,7,0)</f>
        <v>0</v>
      </c>
      <c r="I43" s="19">
        <v>0</v>
      </c>
      <c r="J43" s="19">
        <f>VLOOKUP(B43,[1]Sheet3!$B$9:$H$70,7,0)</f>
        <v>0</v>
      </c>
      <c r="K43" s="19">
        <f>VLOOKUP(B43,[2]Brokers!$B$9:$T$66,19,0)</f>
        <v>0</v>
      </c>
      <c r="L43" s="20">
        <f t="shared" si="2"/>
        <v>4474011</v>
      </c>
      <c r="M43" s="21">
        <f>VLOOKUP(B43,[3]Sheet11!$B$9:$AD$66,29,0)</f>
        <v>323105384.20999998</v>
      </c>
      <c r="N43" s="22">
        <f t="shared" si="0"/>
        <v>2.9659662010443665E-4</v>
      </c>
      <c r="O43" s="19"/>
    </row>
    <row r="44" spans="1:15" x14ac:dyDescent="0.25">
      <c r="A44" s="14">
        <v>29</v>
      </c>
      <c r="B44" s="15" t="s">
        <v>84</v>
      </c>
      <c r="C44" s="16" t="s">
        <v>85</v>
      </c>
      <c r="D44" s="17" t="s">
        <v>15</v>
      </c>
      <c r="E44" s="18"/>
      <c r="F44" s="18"/>
      <c r="G44" s="19">
        <f>VLOOKUP(B44,[1]Sheet1!$B$9:$H$70,7,0)</f>
        <v>246793314.59999999</v>
      </c>
      <c r="H44" s="19">
        <f>VLOOKUP(B44,[1]Sheet2!$B$9:$H$70,7,0)</f>
        <v>0</v>
      </c>
      <c r="I44" s="19">
        <v>0</v>
      </c>
      <c r="J44" s="19">
        <f>VLOOKUP(B44,[1]Sheet3!$B$9:$H$70,7,0)</f>
        <v>0</v>
      </c>
      <c r="K44" s="19">
        <f>VLOOKUP(B44,[2]Brokers!$B$9:$T$66,19,0)</f>
        <v>0</v>
      </c>
      <c r="L44" s="20">
        <f>K44+J44+I44+H44+G44</f>
        <v>246793314.59999999</v>
      </c>
      <c r="M44" s="21">
        <f>VLOOKUP(B44,[3]Sheet11!$B$9:$AD$66,29,0)</f>
        <v>318920164.60000002</v>
      </c>
      <c r="N44" s="22">
        <f t="shared" si="0"/>
        <v>2.9275477143405362E-4</v>
      </c>
      <c r="O44" s="19"/>
    </row>
    <row r="45" spans="1:15" x14ac:dyDescent="0.25">
      <c r="A45" s="14">
        <v>30</v>
      </c>
      <c r="B45" s="15" t="s">
        <v>68</v>
      </c>
      <c r="C45" s="16" t="s">
        <v>69</v>
      </c>
      <c r="D45" s="17" t="s">
        <v>15</v>
      </c>
      <c r="E45" s="18"/>
      <c r="F45" s="18"/>
      <c r="G45" s="19">
        <f>VLOOKUP(B45,[1]Sheet1!$B$9:$H$70,7,0)</f>
        <v>35725687</v>
      </c>
      <c r="H45" s="19">
        <f>VLOOKUP(B45,[1]Sheet2!$B$9:$H$70,7,0)</f>
        <v>0</v>
      </c>
      <c r="I45" s="19">
        <v>0</v>
      </c>
      <c r="J45" s="19">
        <f>VLOOKUP(B45,[1]Sheet3!$B$9:$H$70,7,0)</f>
        <v>0</v>
      </c>
      <c r="K45" s="19">
        <f>VLOOKUP(B45,[2]Brokers!$B$9:$T$66,19,0)</f>
        <v>0</v>
      </c>
      <c r="L45" s="20">
        <f>K45+J45+I45+H45+G45</f>
        <v>35725687</v>
      </c>
      <c r="M45" s="21">
        <f>VLOOKUP(B45,[3]Sheet11!$B$9:$AD$66,29,0)</f>
        <v>272408374.47000003</v>
      </c>
      <c r="N45" s="22">
        <f t="shared" si="0"/>
        <v>2.500589810766921E-4</v>
      </c>
      <c r="O45" s="19"/>
    </row>
    <row r="46" spans="1:15" x14ac:dyDescent="0.25">
      <c r="A46" s="14">
        <v>31</v>
      </c>
      <c r="B46" s="15" t="s">
        <v>86</v>
      </c>
      <c r="C46" s="16" t="s">
        <v>87</v>
      </c>
      <c r="D46" s="17" t="s">
        <v>15</v>
      </c>
      <c r="E46" s="18" t="s">
        <v>15</v>
      </c>
      <c r="F46" s="18"/>
      <c r="G46" s="19">
        <f>VLOOKUP(B46,[1]Sheet1!$B$9:$H$70,7,0)</f>
        <v>959200</v>
      </c>
      <c r="H46" s="19">
        <f>VLOOKUP(B46,[1]Sheet2!$B$9:$H$70,7,0)</f>
        <v>0</v>
      </c>
      <c r="I46" s="19">
        <v>0</v>
      </c>
      <c r="J46" s="19">
        <f>VLOOKUP(B46,[1]Sheet3!$B$9:$H$70,7,0)</f>
        <v>0</v>
      </c>
      <c r="K46" s="19">
        <f>VLOOKUP(B46,[2]Brokers!$B$9:$T$66,19,0)</f>
        <v>0</v>
      </c>
      <c r="L46" s="20">
        <f t="shared" si="2"/>
        <v>959200</v>
      </c>
      <c r="M46" s="21">
        <f>VLOOKUP(B46,[3]Sheet11!$B$9:$AD$66,29,0)</f>
        <v>268918422.38</v>
      </c>
      <c r="N46" s="22">
        <f t="shared" si="0"/>
        <v>2.4685535760024871E-4</v>
      </c>
      <c r="O46" s="19"/>
    </row>
    <row r="47" spans="1:15" x14ac:dyDescent="0.25">
      <c r="A47" s="14">
        <v>32</v>
      </c>
      <c r="B47" s="15" t="s">
        <v>74</v>
      </c>
      <c r="C47" s="16" t="s">
        <v>75</v>
      </c>
      <c r="D47" s="17" t="s">
        <v>15</v>
      </c>
      <c r="E47" s="18"/>
      <c r="F47" s="18"/>
      <c r="G47" s="19">
        <f>VLOOKUP(B47,[1]Sheet1!$B$9:$H$70,7,0)</f>
        <v>25782178</v>
      </c>
      <c r="H47" s="19">
        <f>VLOOKUP(B47,[1]Sheet2!$B$9:$H$70,7,0)</f>
        <v>0</v>
      </c>
      <c r="I47" s="19">
        <v>0</v>
      </c>
      <c r="J47" s="19">
        <f>VLOOKUP(B47,[1]Sheet3!$B$9:$H$70,7,0)</f>
        <v>0</v>
      </c>
      <c r="K47" s="19">
        <f>VLOOKUP(B47,[2]Brokers!$B$9:$T$66,19,0)</f>
        <v>0</v>
      </c>
      <c r="L47" s="20">
        <f>K47+J47+I47+H47+G47</f>
        <v>25782178</v>
      </c>
      <c r="M47" s="21">
        <f>VLOOKUP(B47,[3]Sheet11!$B$9:$AD$66,29,0)</f>
        <v>225384658.40000001</v>
      </c>
      <c r="N47" s="22">
        <f t="shared" si="0"/>
        <v>2.068932650821611E-4</v>
      </c>
      <c r="O47" s="19"/>
    </row>
    <row r="48" spans="1:15" x14ac:dyDescent="0.25">
      <c r="A48" s="14">
        <v>33</v>
      </c>
      <c r="B48" s="15" t="s">
        <v>64</v>
      </c>
      <c r="C48" s="16" t="s">
        <v>65</v>
      </c>
      <c r="D48" s="17" t="s">
        <v>15</v>
      </c>
      <c r="E48" s="18"/>
      <c r="F48" s="18"/>
      <c r="G48" s="19">
        <f>VLOOKUP(B48,[1]Sheet1!$B$9:$H$70,7,0)</f>
        <v>0</v>
      </c>
      <c r="H48" s="19">
        <f>VLOOKUP(B48,[1]Sheet2!$B$9:$H$70,7,0)</f>
        <v>0</v>
      </c>
      <c r="I48" s="19">
        <v>0</v>
      </c>
      <c r="J48" s="19">
        <f>VLOOKUP(B48,[1]Sheet3!$B$9:$H$70,7,0)</f>
        <v>0</v>
      </c>
      <c r="K48" s="19">
        <f>VLOOKUP(B48,[2]Brokers!$B$9:$T$66,19,0)</f>
        <v>0</v>
      </c>
      <c r="L48" s="20">
        <f t="shared" ref="L48" si="3">K48+J48+I48+H48+G48</f>
        <v>0</v>
      </c>
      <c r="M48" s="21">
        <f>VLOOKUP(B48,[3]Sheet11!$B$9:$AD$66,29,0)</f>
        <v>154969586</v>
      </c>
      <c r="N48" s="22">
        <f t="shared" ref="N48:N79" si="4">M48/$M$74</f>
        <v>1.4225530638855037E-4</v>
      </c>
      <c r="O48" s="19"/>
    </row>
    <row r="49" spans="1:16" x14ac:dyDescent="0.25">
      <c r="A49" s="14">
        <v>34</v>
      </c>
      <c r="B49" s="15" t="s">
        <v>78</v>
      </c>
      <c r="C49" s="16" t="s">
        <v>79</v>
      </c>
      <c r="D49" s="17" t="s">
        <v>15</v>
      </c>
      <c r="E49" s="18"/>
      <c r="F49" s="18"/>
      <c r="G49" s="19">
        <f>VLOOKUP(B49,[1]Sheet1!$B$9:$H$70,7,0)</f>
        <v>41529363</v>
      </c>
      <c r="H49" s="19">
        <f>VLOOKUP(B49,[1]Sheet2!$B$9:$H$70,7,0)</f>
        <v>0</v>
      </c>
      <c r="I49" s="19">
        <v>0</v>
      </c>
      <c r="J49" s="19">
        <f>VLOOKUP(B49,[1]Sheet3!$B$9:$H$70,7,0)</f>
        <v>0</v>
      </c>
      <c r="K49" s="19">
        <f>VLOOKUP(B49,[2]Brokers!$B$9:$T$66,19,0)</f>
        <v>0</v>
      </c>
      <c r="L49" s="20">
        <f>K49+J49+I49+H49+G49</f>
        <v>41529363</v>
      </c>
      <c r="M49" s="21">
        <f>VLOOKUP(B49,[3]Sheet11!$B$9:$AD$66,29,0)</f>
        <v>74608722</v>
      </c>
      <c r="N49" s="22">
        <f t="shared" si="4"/>
        <v>6.8487545726347734E-5</v>
      </c>
      <c r="O49" s="19"/>
    </row>
    <row r="50" spans="1:16" s="24" customFormat="1" x14ac:dyDescent="0.25">
      <c r="A50" s="14">
        <v>35</v>
      </c>
      <c r="B50" s="15" t="s">
        <v>76</v>
      </c>
      <c r="C50" s="16" t="s">
        <v>77</v>
      </c>
      <c r="D50" s="17" t="s">
        <v>15</v>
      </c>
      <c r="E50" s="18"/>
      <c r="F50" s="18"/>
      <c r="G50" s="19">
        <f>VLOOKUP(B50,[1]Sheet1!$B$9:$H$70,7,0)</f>
        <v>10179574.699999999</v>
      </c>
      <c r="H50" s="19">
        <f>VLOOKUP(B50,[1]Sheet2!$B$9:$H$70,7,0)</f>
        <v>0</v>
      </c>
      <c r="I50" s="19">
        <v>0</v>
      </c>
      <c r="J50" s="19">
        <f>VLOOKUP(B50,[1]Sheet3!$B$9:$H$70,7,0)</f>
        <v>0</v>
      </c>
      <c r="K50" s="19">
        <f>VLOOKUP(B50,[2]Brokers!$B$9:$T$66,19,0)</f>
        <v>0</v>
      </c>
      <c r="L50" s="20">
        <f>K50+J50+I50+H50+G50</f>
        <v>10179574.699999999</v>
      </c>
      <c r="M50" s="21">
        <f>VLOOKUP(B50,[3]Sheet11!$B$9:$AD$66,29,0)</f>
        <v>59633117.180000007</v>
      </c>
      <c r="N50" s="22">
        <f t="shared" si="4"/>
        <v>5.4740595069701144E-5</v>
      </c>
      <c r="O50" s="19"/>
      <c r="P50" s="23"/>
    </row>
    <row r="51" spans="1:16" x14ac:dyDescent="0.25">
      <c r="A51" s="14">
        <v>36</v>
      </c>
      <c r="B51" s="15" t="s">
        <v>72</v>
      </c>
      <c r="C51" s="16" t="s">
        <v>73</v>
      </c>
      <c r="D51" s="17" t="s">
        <v>15</v>
      </c>
      <c r="E51" s="18" t="s">
        <v>15</v>
      </c>
      <c r="F51" s="18"/>
      <c r="G51" s="19">
        <f>VLOOKUP(B51,[1]Sheet1!$B$9:$H$70,7,0)</f>
        <v>0</v>
      </c>
      <c r="H51" s="19">
        <f>VLOOKUP(B51,[1]Sheet2!$B$9:$H$70,7,0)</f>
        <v>0</v>
      </c>
      <c r="I51" s="19">
        <v>0</v>
      </c>
      <c r="J51" s="19">
        <f>VLOOKUP(B51,[1]Sheet3!$B$9:$H$70,7,0)</f>
        <v>0</v>
      </c>
      <c r="K51" s="19">
        <f>VLOOKUP(B51,[2]Brokers!$B$9:$T$66,19,0)</f>
        <v>0</v>
      </c>
      <c r="L51" s="20">
        <f t="shared" si="1"/>
        <v>0</v>
      </c>
      <c r="M51" s="21">
        <f>VLOOKUP(B51,[3]Sheet11!$B$9:$AD$66,29,0)</f>
        <v>48131000</v>
      </c>
      <c r="N51" s="22">
        <f t="shared" si="4"/>
        <v>4.4182154244041908E-5</v>
      </c>
      <c r="O51" s="19"/>
    </row>
    <row r="52" spans="1:16" x14ac:dyDescent="0.25">
      <c r="A52" s="14">
        <v>37</v>
      </c>
      <c r="B52" s="15" t="s">
        <v>82</v>
      </c>
      <c r="C52" s="16" t="s">
        <v>83</v>
      </c>
      <c r="D52" s="17" t="s">
        <v>15</v>
      </c>
      <c r="E52" s="18"/>
      <c r="F52" s="18"/>
      <c r="G52" s="19">
        <f>VLOOKUP(B52,[1]Sheet1!$B$9:$H$70,7,0)</f>
        <v>5667347</v>
      </c>
      <c r="H52" s="19">
        <f>VLOOKUP(B52,[1]Sheet2!$B$9:$H$70,7,0)</f>
        <v>0</v>
      </c>
      <c r="I52" s="19">
        <v>0</v>
      </c>
      <c r="J52" s="19">
        <f>VLOOKUP(B52,[1]Sheet3!$B$9:$H$70,7,0)</f>
        <v>0</v>
      </c>
      <c r="K52" s="19">
        <f>VLOOKUP(B52,[2]Brokers!$B$9:$T$66,19,0)</f>
        <v>0</v>
      </c>
      <c r="L52" s="20">
        <f>K52+J52+I52+H52+G52</f>
        <v>5667347</v>
      </c>
      <c r="M52" s="21">
        <f>VLOOKUP(B52,[3]Sheet11!$B$9:$AD$66,29,0)</f>
        <v>44041017.100000001</v>
      </c>
      <c r="N52" s="22">
        <f t="shared" si="4"/>
        <v>4.0427728710741256E-5</v>
      </c>
      <c r="O52" s="19"/>
    </row>
    <row r="53" spans="1:16" x14ac:dyDescent="0.25">
      <c r="A53" s="14">
        <v>38</v>
      </c>
      <c r="B53" s="15" t="s">
        <v>92</v>
      </c>
      <c r="C53" s="16" t="s">
        <v>93</v>
      </c>
      <c r="D53" s="17" t="s">
        <v>15</v>
      </c>
      <c r="E53" s="18"/>
      <c r="F53" s="18"/>
      <c r="G53" s="19">
        <f>VLOOKUP(B53,[1]Sheet1!$B$9:$H$70,7,0)</f>
        <v>4474890</v>
      </c>
      <c r="H53" s="19">
        <f>VLOOKUP(B53,[1]Sheet2!$B$9:$H$70,7,0)</f>
        <v>0</v>
      </c>
      <c r="I53" s="19">
        <v>0</v>
      </c>
      <c r="J53" s="19">
        <f>VLOOKUP(B53,[1]Sheet3!$B$9:$H$70,7,0)</f>
        <v>0</v>
      </c>
      <c r="K53" s="19">
        <f>VLOOKUP(B53,[2]Brokers!$B$9:$T$66,19,0)</f>
        <v>0</v>
      </c>
      <c r="L53" s="20">
        <f>K53+J53+I53+H53+G53</f>
        <v>4474890</v>
      </c>
      <c r="M53" s="21">
        <f>VLOOKUP(B53,[3]Sheet11!$B$9:$AD$66,29,0)</f>
        <v>33638315.399999999</v>
      </c>
      <c r="N53" s="22">
        <f t="shared" si="4"/>
        <v>3.0878503241414684E-5</v>
      </c>
      <c r="O53" s="19"/>
    </row>
    <row r="54" spans="1:16" x14ac:dyDescent="0.25">
      <c r="A54" s="14">
        <v>39</v>
      </c>
      <c r="B54" s="15" t="s">
        <v>90</v>
      </c>
      <c r="C54" s="16" t="s">
        <v>91</v>
      </c>
      <c r="D54" s="17" t="s">
        <v>15</v>
      </c>
      <c r="E54" s="18"/>
      <c r="F54" s="18"/>
      <c r="G54" s="19">
        <f>VLOOKUP(B54,[1]Sheet1!$B$9:$H$70,7,0)</f>
        <v>2504716</v>
      </c>
      <c r="H54" s="19">
        <f>VLOOKUP(B54,[1]Sheet2!$B$9:$H$70,7,0)</f>
        <v>0</v>
      </c>
      <c r="I54" s="19">
        <v>0</v>
      </c>
      <c r="J54" s="19">
        <f>VLOOKUP(B54,[1]Sheet3!$B$9:$H$70,7,0)</f>
        <v>0</v>
      </c>
      <c r="K54" s="19">
        <f>VLOOKUP(B54,[2]Brokers!$B$9:$T$66,19,0)</f>
        <v>0</v>
      </c>
      <c r="L54" s="20">
        <f>K54+J54+I54+H54+G54</f>
        <v>2504716</v>
      </c>
      <c r="M54" s="21">
        <f>VLOOKUP(B54,[3]Sheet11!$B$9:$AD$66,29,0)</f>
        <v>23173283.399999999</v>
      </c>
      <c r="N54" s="22">
        <f t="shared" si="4"/>
        <v>2.1272061281080713E-5</v>
      </c>
      <c r="O54" s="19"/>
    </row>
    <row r="55" spans="1:16" x14ac:dyDescent="0.25">
      <c r="A55" s="14">
        <v>40</v>
      </c>
      <c r="B55" s="15" t="s">
        <v>88</v>
      </c>
      <c r="C55" s="16" t="s">
        <v>89</v>
      </c>
      <c r="D55" s="17" t="s">
        <v>15</v>
      </c>
      <c r="E55" s="18"/>
      <c r="F55" s="18"/>
      <c r="G55" s="19">
        <f>VLOOKUP(B55,[1]Sheet1!$B$9:$H$70,7,0)</f>
        <v>0</v>
      </c>
      <c r="H55" s="19">
        <f>VLOOKUP(B55,[1]Sheet2!$B$9:$H$70,7,0)</f>
        <v>0</v>
      </c>
      <c r="I55" s="19">
        <v>0</v>
      </c>
      <c r="J55" s="19">
        <f>VLOOKUP(B55,[1]Sheet3!$B$9:$H$70,7,0)</f>
        <v>0</v>
      </c>
      <c r="K55" s="19">
        <f>VLOOKUP(B55,[2]Brokers!$B$9:$T$66,19,0)</f>
        <v>0</v>
      </c>
      <c r="L55" s="20">
        <f t="shared" si="1"/>
        <v>0</v>
      </c>
      <c r="M55" s="21">
        <f>VLOOKUP(B55,[3]Sheet11!$B$9:$AD$66,29,0)</f>
        <v>19645008.600000001</v>
      </c>
      <c r="N55" s="22">
        <f t="shared" si="4"/>
        <v>1.8033259231903137E-5</v>
      </c>
      <c r="O55" s="19"/>
    </row>
    <row r="56" spans="1:16" x14ac:dyDescent="0.25">
      <c r="A56" s="14">
        <v>41</v>
      </c>
      <c r="B56" s="15" t="s">
        <v>96</v>
      </c>
      <c r="C56" s="16" t="s">
        <v>97</v>
      </c>
      <c r="D56" s="17" t="s">
        <v>15</v>
      </c>
      <c r="E56" s="18" t="s">
        <v>15</v>
      </c>
      <c r="F56" s="18" t="s">
        <v>15</v>
      </c>
      <c r="G56" s="19">
        <f>VLOOKUP(B56,[1]Sheet1!$B$9:$H$70,7,0)</f>
        <v>8957712</v>
      </c>
      <c r="H56" s="19">
        <f>VLOOKUP(B56,[1]Sheet2!$B$9:$H$70,7,0)</f>
        <v>0</v>
      </c>
      <c r="I56" s="19">
        <v>0</v>
      </c>
      <c r="J56" s="19">
        <f>VLOOKUP(B56,[1]Sheet3!$B$9:$H$70,7,0)</f>
        <v>0</v>
      </c>
      <c r="K56" s="19">
        <f>VLOOKUP(B56,[2]Brokers!$B$9:$T$66,19,0)</f>
        <v>0</v>
      </c>
      <c r="L56" s="20">
        <f>K56+J56+I56+H56+G56</f>
        <v>8957712</v>
      </c>
      <c r="M56" s="21">
        <f>VLOOKUP(B56,[3]Sheet11!$B$9:$AD$66,29,0)</f>
        <v>16799675.02</v>
      </c>
      <c r="N56" s="22">
        <f t="shared" si="4"/>
        <v>1.5421367372035025E-5</v>
      </c>
      <c r="O56" s="19"/>
    </row>
    <row r="57" spans="1:16" x14ac:dyDescent="0.25">
      <c r="A57" s="14">
        <v>42</v>
      </c>
      <c r="B57" s="15" t="s">
        <v>98</v>
      </c>
      <c r="C57" s="16" t="s">
        <v>99</v>
      </c>
      <c r="D57" s="17" t="s">
        <v>15</v>
      </c>
      <c r="E57" s="18"/>
      <c r="F57" s="18"/>
      <c r="G57" s="19">
        <f>VLOOKUP(B57,[1]Sheet1!$B$9:$H$70,7,0)</f>
        <v>0</v>
      </c>
      <c r="H57" s="19">
        <f>VLOOKUP(B57,[1]Sheet2!$B$9:$H$70,7,0)</f>
        <v>0</v>
      </c>
      <c r="I57" s="19">
        <v>0</v>
      </c>
      <c r="J57" s="19">
        <f>VLOOKUP(B57,[1]Sheet3!$B$9:$H$70,7,0)</f>
        <v>0</v>
      </c>
      <c r="K57" s="19">
        <f>VLOOKUP(B57,[2]Brokers!$B$9:$T$66,19,0)</f>
        <v>0</v>
      </c>
      <c r="L57" s="20">
        <f t="shared" si="1"/>
        <v>0</v>
      </c>
      <c r="M57" s="21">
        <f>VLOOKUP(B57,[3]Sheet11!$B$9:$AD$66,29,0)</f>
        <v>5444500</v>
      </c>
      <c r="N57" s="22">
        <f t="shared" si="4"/>
        <v>4.9978130265667898E-6</v>
      </c>
      <c r="O57" s="19"/>
    </row>
    <row r="58" spans="1:16" x14ac:dyDescent="0.25">
      <c r="A58" s="14">
        <v>43</v>
      </c>
      <c r="B58" s="15" t="s">
        <v>94</v>
      </c>
      <c r="C58" s="16" t="s">
        <v>95</v>
      </c>
      <c r="D58" s="17" t="s">
        <v>15</v>
      </c>
      <c r="E58" s="18" t="s">
        <v>15</v>
      </c>
      <c r="F58" s="18" t="s">
        <v>15</v>
      </c>
      <c r="G58" s="19">
        <f>VLOOKUP(B58,[1]Sheet1!$B$9:$H$70,7,0)</f>
        <v>0</v>
      </c>
      <c r="H58" s="19">
        <f>VLOOKUP(B58,[1]Sheet2!$B$9:$H$70,7,0)</f>
        <v>0</v>
      </c>
      <c r="I58" s="19">
        <v>0</v>
      </c>
      <c r="J58" s="19">
        <f>VLOOKUP(B58,[1]Sheet3!$B$9:$H$70,7,0)</f>
        <v>0</v>
      </c>
      <c r="K58" s="19">
        <f>VLOOKUP(B58,[2]Brokers!$B$9:$T$66,19,0)</f>
        <v>0</v>
      </c>
      <c r="L58" s="20">
        <f t="shared" si="1"/>
        <v>0</v>
      </c>
      <c r="M58" s="21">
        <f>VLOOKUP(B58,[3]Sheet11!$B$9:$AD$66,29,0)</f>
        <v>1156040</v>
      </c>
      <c r="N58" s="22">
        <f t="shared" si="4"/>
        <v>1.0611941906937776E-6</v>
      </c>
      <c r="O58" s="19"/>
    </row>
    <row r="59" spans="1:16" x14ac:dyDescent="0.25">
      <c r="A59" s="14">
        <v>44</v>
      </c>
      <c r="B59" s="15" t="s">
        <v>100</v>
      </c>
      <c r="C59" s="16" t="s">
        <v>101</v>
      </c>
      <c r="D59" s="17" t="s">
        <v>15</v>
      </c>
      <c r="E59" s="18" t="s">
        <v>15</v>
      </c>
      <c r="F59" s="18" t="s">
        <v>15</v>
      </c>
      <c r="G59" s="19">
        <f>VLOOKUP(B59,[1]Sheet1!$B$9:$H$70,7,0)</f>
        <v>0</v>
      </c>
      <c r="H59" s="19">
        <f>VLOOKUP(B59,[1]Sheet2!$B$9:$H$70,7,0)</f>
        <v>0</v>
      </c>
      <c r="I59" s="19">
        <v>0</v>
      </c>
      <c r="J59" s="19">
        <f>VLOOKUP(B59,[1]Sheet3!$B$9:$H$70,7,0)</f>
        <v>0</v>
      </c>
      <c r="K59" s="19">
        <f>VLOOKUP(B59,[2]Brokers!$B$9:$T$66,19,0)</f>
        <v>0</v>
      </c>
      <c r="L59" s="20">
        <f t="shared" si="1"/>
        <v>0</v>
      </c>
      <c r="M59" s="21">
        <f>VLOOKUP(B59,[3]Sheet11!$B$9:$AD$66,29,0)</f>
        <v>0</v>
      </c>
      <c r="N59" s="22">
        <f t="shared" si="4"/>
        <v>0</v>
      </c>
      <c r="O59" s="19"/>
    </row>
    <row r="60" spans="1:16" x14ac:dyDescent="0.25">
      <c r="A60" s="14">
        <v>45</v>
      </c>
      <c r="B60" s="15" t="s">
        <v>104</v>
      </c>
      <c r="C60" s="16" t="s">
        <v>105</v>
      </c>
      <c r="D60" s="17" t="s">
        <v>15</v>
      </c>
      <c r="E60" s="18"/>
      <c r="F60" s="18"/>
      <c r="G60" s="19">
        <f>VLOOKUP(B60,[1]Sheet1!$B$9:$H$70,7,0)</f>
        <v>0</v>
      </c>
      <c r="H60" s="19">
        <f>VLOOKUP(B60,[1]Sheet2!$B$9:$H$70,7,0)</f>
        <v>0</v>
      </c>
      <c r="I60" s="19">
        <v>0</v>
      </c>
      <c r="J60" s="19">
        <f>VLOOKUP(B60,[1]Sheet3!$B$9:$H$70,7,0)</f>
        <v>0</v>
      </c>
      <c r="K60" s="19">
        <f>VLOOKUP(B60,[2]Brokers!$B$9:$T$66,19,0)</f>
        <v>0</v>
      </c>
      <c r="L60" s="20">
        <f t="shared" si="1"/>
        <v>0</v>
      </c>
      <c r="M60" s="21">
        <f>VLOOKUP(B60,[3]Sheet11!$B$9:$AD$66,29,0)</f>
        <v>0</v>
      </c>
      <c r="N60" s="22">
        <f t="shared" si="4"/>
        <v>0</v>
      </c>
      <c r="O60" s="19"/>
    </row>
    <row r="61" spans="1:16" x14ac:dyDescent="0.25">
      <c r="A61" s="14">
        <v>46</v>
      </c>
      <c r="B61" s="15" t="s">
        <v>108</v>
      </c>
      <c r="C61" s="16" t="s">
        <v>109</v>
      </c>
      <c r="D61" s="17" t="s">
        <v>15</v>
      </c>
      <c r="E61" s="17" t="s">
        <v>15</v>
      </c>
      <c r="F61" s="18"/>
      <c r="G61" s="19">
        <f>VLOOKUP(B61,[1]Sheet1!$B$9:$H$70,7,0)</f>
        <v>0</v>
      </c>
      <c r="H61" s="19">
        <f>VLOOKUP(B61,[1]Sheet2!$B$9:$H$70,7,0)</f>
        <v>0</v>
      </c>
      <c r="I61" s="19">
        <v>0</v>
      </c>
      <c r="J61" s="19">
        <f>VLOOKUP(B61,[1]Sheet3!$B$9:$H$70,7,0)</f>
        <v>0</v>
      </c>
      <c r="K61" s="19">
        <f>VLOOKUP(B61,[2]Brokers!$B$9:$T$66,19,0)</f>
        <v>0</v>
      </c>
      <c r="L61" s="20">
        <f t="shared" si="1"/>
        <v>0</v>
      </c>
      <c r="M61" s="21">
        <f>VLOOKUP(B61,[3]Sheet11!$B$9:$AD$66,29,0)</f>
        <v>0</v>
      </c>
      <c r="N61" s="22">
        <f t="shared" si="4"/>
        <v>0</v>
      </c>
      <c r="O61" s="19"/>
    </row>
    <row r="62" spans="1:16" x14ac:dyDescent="0.25">
      <c r="A62" s="14">
        <v>47</v>
      </c>
      <c r="B62" s="15" t="s">
        <v>110</v>
      </c>
      <c r="C62" s="16" t="s">
        <v>111</v>
      </c>
      <c r="D62" s="17" t="s">
        <v>15</v>
      </c>
      <c r="E62" s="18"/>
      <c r="F62" s="18"/>
      <c r="G62" s="19">
        <f>VLOOKUP(B62,[1]Sheet1!$B$9:$H$70,7,0)</f>
        <v>0</v>
      </c>
      <c r="H62" s="19">
        <f>VLOOKUP(B62,[1]Sheet2!$B$9:$H$70,7,0)</f>
        <v>0</v>
      </c>
      <c r="I62" s="19">
        <v>0</v>
      </c>
      <c r="J62" s="19">
        <f>VLOOKUP(B62,[1]Sheet3!$B$9:$H$70,7,0)</f>
        <v>0</v>
      </c>
      <c r="K62" s="19">
        <f>VLOOKUP(B62,[2]Brokers!$B$9:$T$66,19,0)</f>
        <v>0</v>
      </c>
      <c r="L62" s="20">
        <f t="shared" si="1"/>
        <v>0</v>
      </c>
      <c r="M62" s="21">
        <f>VLOOKUP(B62,[3]Sheet11!$B$9:$AD$66,29,0)</f>
        <v>0</v>
      </c>
      <c r="N62" s="22">
        <f t="shared" si="4"/>
        <v>0</v>
      </c>
      <c r="O62" s="19"/>
    </row>
    <row r="63" spans="1:16" x14ac:dyDescent="0.25">
      <c r="A63" s="14">
        <v>48</v>
      </c>
      <c r="B63" s="15" t="s">
        <v>114</v>
      </c>
      <c r="C63" s="16" t="s">
        <v>115</v>
      </c>
      <c r="D63" s="17" t="s">
        <v>15</v>
      </c>
      <c r="E63" s="18"/>
      <c r="F63" s="18"/>
      <c r="G63" s="19">
        <f>VLOOKUP(B63,[1]Sheet1!$B$9:$H$70,7,0)</f>
        <v>0</v>
      </c>
      <c r="H63" s="19">
        <f>VLOOKUP(B63,[1]Sheet2!$B$9:$H$70,7,0)</f>
        <v>0</v>
      </c>
      <c r="I63" s="19">
        <v>0</v>
      </c>
      <c r="J63" s="19">
        <f>VLOOKUP(B63,[1]Sheet3!$B$9:$H$70,7,0)</f>
        <v>0</v>
      </c>
      <c r="K63" s="19">
        <f>VLOOKUP(B63,[2]Brokers!$B$9:$T$66,19,0)</f>
        <v>0</v>
      </c>
      <c r="L63" s="20">
        <f t="shared" si="1"/>
        <v>0</v>
      </c>
      <c r="M63" s="21">
        <f>VLOOKUP(B63,[3]Sheet11!$B$9:$AD$66,29,0)</f>
        <v>0</v>
      </c>
      <c r="N63" s="22">
        <f t="shared" si="4"/>
        <v>0</v>
      </c>
      <c r="O63" s="19"/>
    </row>
    <row r="64" spans="1:16" x14ac:dyDescent="0.25">
      <c r="A64" s="14">
        <v>49</v>
      </c>
      <c r="B64" s="15" t="s">
        <v>120</v>
      </c>
      <c r="C64" s="16" t="s">
        <v>121</v>
      </c>
      <c r="D64" s="17"/>
      <c r="E64" s="18"/>
      <c r="F64" s="18"/>
      <c r="G64" s="19">
        <f>VLOOKUP(B64,[1]Sheet1!$B$9:$H$70,7,0)</f>
        <v>0</v>
      </c>
      <c r="H64" s="19">
        <f>VLOOKUP(B64,[1]Sheet2!$B$9:$H$70,7,0)</f>
        <v>0</v>
      </c>
      <c r="I64" s="19">
        <v>0</v>
      </c>
      <c r="J64" s="19">
        <f>VLOOKUP(B64,[1]Sheet3!$B$9:$H$70,7,0)</f>
        <v>0</v>
      </c>
      <c r="K64" s="19">
        <f>VLOOKUP(B64,[2]Brokers!$B$9:$T$66,19,0)</f>
        <v>0</v>
      </c>
      <c r="L64" s="20">
        <f t="shared" si="1"/>
        <v>0</v>
      </c>
      <c r="M64" s="21">
        <f>VLOOKUP(B64,[3]Sheet11!$B$9:$AD$66,29,0)</f>
        <v>0</v>
      </c>
      <c r="N64" s="22">
        <f t="shared" si="4"/>
        <v>0</v>
      </c>
      <c r="O64" s="19"/>
    </row>
    <row r="65" spans="1:16" x14ac:dyDescent="0.25">
      <c r="A65" s="14">
        <v>50</v>
      </c>
      <c r="B65" s="15" t="s">
        <v>124</v>
      </c>
      <c r="C65" s="16" t="s">
        <v>125</v>
      </c>
      <c r="D65" s="17" t="s">
        <v>15</v>
      </c>
      <c r="E65" s="18"/>
      <c r="F65" s="18"/>
      <c r="G65" s="19">
        <f>VLOOKUP(B65,[1]Sheet1!$B$9:$H$70,7,0)</f>
        <v>0</v>
      </c>
      <c r="H65" s="19">
        <f>VLOOKUP(B65,[1]Sheet2!$B$9:$H$70,7,0)</f>
        <v>0</v>
      </c>
      <c r="I65" s="19">
        <v>0</v>
      </c>
      <c r="J65" s="19">
        <f>VLOOKUP(B65,[1]Sheet3!$B$9:$H$70,7,0)</f>
        <v>0</v>
      </c>
      <c r="K65" s="19">
        <f>VLOOKUP(B65,[2]Brokers!$B$9:$T$66,19,0)</f>
        <v>0</v>
      </c>
      <c r="L65" s="20">
        <f t="shared" si="1"/>
        <v>0</v>
      </c>
      <c r="M65" s="21">
        <f>VLOOKUP(B65,[3]Sheet11!$B$9:$AD$66,29,0)</f>
        <v>0</v>
      </c>
      <c r="N65" s="22">
        <f t="shared" si="4"/>
        <v>0</v>
      </c>
      <c r="O65" s="19"/>
      <c r="P65" s="25"/>
    </row>
    <row r="66" spans="1:16" x14ac:dyDescent="0.25">
      <c r="A66" s="14">
        <v>51</v>
      </c>
      <c r="B66" s="15" t="s">
        <v>122</v>
      </c>
      <c r="C66" s="16" t="s">
        <v>123</v>
      </c>
      <c r="D66" s="17"/>
      <c r="E66" s="18"/>
      <c r="F66" s="18"/>
      <c r="G66" s="19">
        <f>VLOOKUP(B66,[1]Sheet1!$B$9:$H$70,7,0)</f>
        <v>0</v>
      </c>
      <c r="H66" s="19">
        <f>VLOOKUP(B66,[1]Sheet2!$B$9:$H$70,7,0)</f>
        <v>0</v>
      </c>
      <c r="I66" s="19">
        <v>0</v>
      </c>
      <c r="J66" s="19">
        <f>VLOOKUP(B66,[1]Sheet3!$B$9:$H$70,7,0)</f>
        <v>0</v>
      </c>
      <c r="K66" s="19">
        <f>VLOOKUP(B66,[2]Brokers!$B$9:$T$66,19,0)</f>
        <v>0</v>
      </c>
      <c r="L66" s="20">
        <f t="shared" ref="L66:L71" si="5">K66+J66+I66+H66+G66</f>
        <v>0</v>
      </c>
      <c r="M66" s="21">
        <f>VLOOKUP(B66,[3]Sheet11!$B$9:$AD$66,29,0)</f>
        <v>0</v>
      </c>
      <c r="N66" s="22">
        <f t="shared" si="4"/>
        <v>0</v>
      </c>
      <c r="O66" s="19"/>
    </row>
    <row r="67" spans="1:16" x14ac:dyDescent="0.25">
      <c r="A67" s="14">
        <v>52</v>
      </c>
      <c r="B67" s="15" t="s">
        <v>116</v>
      </c>
      <c r="C67" s="16" t="s">
        <v>117</v>
      </c>
      <c r="D67" s="17"/>
      <c r="E67" s="18"/>
      <c r="F67" s="18"/>
      <c r="G67" s="19">
        <f>VLOOKUP(B67,[1]Sheet1!$B$9:$H$70,7,0)</f>
        <v>0</v>
      </c>
      <c r="H67" s="19">
        <f>VLOOKUP(B67,[1]Sheet2!$B$9:$H$70,7,0)</f>
        <v>0</v>
      </c>
      <c r="I67" s="19">
        <v>0</v>
      </c>
      <c r="J67" s="19">
        <f>VLOOKUP(B67,[1]Sheet3!$B$9:$H$70,7,0)</f>
        <v>0</v>
      </c>
      <c r="K67" s="19">
        <f>VLOOKUP(B67,[2]Brokers!$B$9:$T$66,19,0)</f>
        <v>0</v>
      </c>
      <c r="L67" s="20">
        <f t="shared" si="5"/>
        <v>0</v>
      </c>
      <c r="M67" s="21">
        <f>VLOOKUP(B67,[3]Sheet11!$B$9:$AD$66,29,0)</f>
        <v>0</v>
      </c>
      <c r="N67" s="22">
        <f t="shared" si="4"/>
        <v>0</v>
      </c>
      <c r="O67" s="19"/>
    </row>
    <row r="68" spans="1:16" x14ac:dyDescent="0.25">
      <c r="A68" s="14">
        <v>53</v>
      </c>
      <c r="B68" s="15" t="s">
        <v>118</v>
      </c>
      <c r="C68" s="16" t="s">
        <v>119</v>
      </c>
      <c r="D68" s="17"/>
      <c r="E68" s="18"/>
      <c r="F68" s="18"/>
      <c r="G68" s="19">
        <f>VLOOKUP(B68,[1]Sheet1!$B$9:$H$70,7,0)</f>
        <v>0</v>
      </c>
      <c r="H68" s="19">
        <f>VLOOKUP(B68,[1]Sheet2!$B$9:$H$70,7,0)</f>
        <v>0</v>
      </c>
      <c r="I68" s="19">
        <v>0</v>
      </c>
      <c r="J68" s="19">
        <f>VLOOKUP(B68,[1]Sheet3!$B$9:$H$70,7,0)</f>
        <v>0</v>
      </c>
      <c r="K68" s="19">
        <f>VLOOKUP(B68,[2]Brokers!$B$9:$T$66,19,0)</f>
        <v>0</v>
      </c>
      <c r="L68" s="20">
        <f t="shared" si="5"/>
        <v>0</v>
      </c>
      <c r="M68" s="21">
        <f>VLOOKUP(B68,[3]Sheet11!$B$9:$AD$66,29,0)</f>
        <v>0</v>
      </c>
      <c r="N68" s="22">
        <f t="shared" si="4"/>
        <v>0</v>
      </c>
      <c r="O68" s="19"/>
    </row>
    <row r="69" spans="1:16" x14ac:dyDescent="0.25">
      <c r="A69" s="14">
        <v>54</v>
      </c>
      <c r="B69" s="15" t="s">
        <v>112</v>
      </c>
      <c r="C69" s="16" t="s">
        <v>113</v>
      </c>
      <c r="D69" s="17"/>
      <c r="E69" s="18"/>
      <c r="F69" s="18"/>
      <c r="G69" s="19">
        <f>VLOOKUP(B69,[1]Sheet1!$B$9:$H$70,7,0)</f>
        <v>0</v>
      </c>
      <c r="H69" s="19">
        <f>VLOOKUP(B69,[1]Sheet2!$B$9:$H$70,7,0)</f>
        <v>0</v>
      </c>
      <c r="I69" s="19">
        <v>0</v>
      </c>
      <c r="J69" s="19">
        <f>VLOOKUP(B69,[1]Sheet3!$B$9:$H$70,7,0)</f>
        <v>0</v>
      </c>
      <c r="K69" s="19">
        <f>VLOOKUP(B69,[2]Brokers!$B$9:$T$66,19,0)</f>
        <v>0</v>
      </c>
      <c r="L69" s="20">
        <f t="shared" si="5"/>
        <v>0</v>
      </c>
      <c r="M69" s="21">
        <f>VLOOKUP(B69,[3]Sheet11!$B$9:$AD$66,29,0)</f>
        <v>0</v>
      </c>
      <c r="N69" s="22">
        <f t="shared" si="4"/>
        <v>0</v>
      </c>
      <c r="O69" s="19"/>
    </row>
    <row r="70" spans="1:16" x14ac:dyDescent="0.25">
      <c r="A70" s="14">
        <v>55</v>
      </c>
      <c r="B70" s="15" t="s">
        <v>102</v>
      </c>
      <c r="C70" s="16" t="s">
        <v>103</v>
      </c>
      <c r="D70" s="17"/>
      <c r="E70" s="18"/>
      <c r="F70" s="18"/>
      <c r="G70" s="19">
        <f>VLOOKUP(B70,[1]Sheet1!$B$9:$H$70,7,0)</f>
        <v>0</v>
      </c>
      <c r="H70" s="19">
        <f>VLOOKUP(B70,[1]Sheet2!$B$9:$H$70,7,0)</f>
        <v>0</v>
      </c>
      <c r="I70" s="19">
        <v>0</v>
      </c>
      <c r="J70" s="19">
        <f>VLOOKUP(B70,[1]Sheet3!$B$9:$H$70,7,0)</f>
        <v>0</v>
      </c>
      <c r="K70" s="19">
        <f>VLOOKUP(B70,[2]Brokers!$B$9:$T$66,19,0)</f>
        <v>0</v>
      </c>
      <c r="L70" s="20">
        <f t="shared" si="5"/>
        <v>0</v>
      </c>
      <c r="M70" s="21">
        <f>VLOOKUP(B70,[3]Sheet11!$B$9:$AD$66,29,0)</f>
        <v>0</v>
      </c>
      <c r="N70" s="22">
        <f t="shared" si="4"/>
        <v>0</v>
      </c>
      <c r="O70" s="19"/>
    </row>
    <row r="71" spans="1:16" x14ac:dyDescent="0.25">
      <c r="A71" s="14">
        <v>56</v>
      </c>
      <c r="B71" s="15" t="s">
        <v>106</v>
      </c>
      <c r="C71" s="16" t="s">
        <v>107</v>
      </c>
      <c r="D71" s="17"/>
      <c r="E71" s="18"/>
      <c r="F71" s="18"/>
      <c r="G71" s="19">
        <f>VLOOKUP(B71,[1]Sheet1!$B$9:$H$70,7,0)</f>
        <v>0</v>
      </c>
      <c r="H71" s="19">
        <f>VLOOKUP(B71,[1]Sheet2!$B$9:$H$70,7,0)</f>
        <v>0</v>
      </c>
      <c r="I71" s="19">
        <v>0</v>
      </c>
      <c r="J71" s="19">
        <f>VLOOKUP(B71,[1]Sheet3!$B$9:$H$70,7,0)</f>
        <v>0</v>
      </c>
      <c r="K71" s="19">
        <f>VLOOKUP(B71,[2]Brokers!$B$9:$T$66,19,0)</f>
        <v>0</v>
      </c>
      <c r="L71" s="20">
        <f t="shared" si="5"/>
        <v>0</v>
      </c>
      <c r="M71" s="21">
        <f>VLOOKUP(B71,[3]Sheet11!$B$9:$AD$66,29,0)</f>
        <v>0</v>
      </c>
      <c r="N71" s="22">
        <f t="shared" si="4"/>
        <v>0</v>
      </c>
      <c r="O71" s="19"/>
    </row>
    <row r="72" spans="1:16" x14ac:dyDescent="0.25">
      <c r="A72" s="14">
        <v>57</v>
      </c>
      <c r="B72" s="15" t="s">
        <v>126</v>
      </c>
      <c r="C72" s="16" t="s">
        <v>127</v>
      </c>
      <c r="D72" s="17"/>
      <c r="E72" s="18"/>
      <c r="F72" s="18"/>
      <c r="G72" s="19">
        <f>VLOOKUP(B72,[1]Sheet1!$B$9:$H$70,7,0)</f>
        <v>0</v>
      </c>
      <c r="H72" s="19">
        <f>VLOOKUP(B72,[1]Sheet2!$B$9:$H$70,7,0)</f>
        <v>0</v>
      </c>
      <c r="I72" s="19">
        <v>0</v>
      </c>
      <c r="J72" s="19">
        <f>VLOOKUP(B72,[1]Sheet3!$B$9:$H$70,7,0)</f>
        <v>0</v>
      </c>
      <c r="K72" s="19">
        <f>VLOOKUP(B72,[2]Brokers!$B$9:$T$66,19,0)</f>
        <v>0</v>
      </c>
      <c r="L72" s="20">
        <f t="shared" si="1"/>
        <v>0</v>
      </c>
      <c r="M72" s="21">
        <f>VLOOKUP(B72,[3]Sheet11!$B$9:$AD$66,29,0)</f>
        <v>0</v>
      </c>
      <c r="N72" s="22">
        <f t="shared" si="4"/>
        <v>0</v>
      </c>
      <c r="O72" s="19"/>
      <c r="P72" s="25"/>
    </row>
    <row r="73" spans="1:16" x14ac:dyDescent="0.25">
      <c r="A73" s="14">
        <v>58</v>
      </c>
      <c r="B73" s="15" t="s">
        <v>128</v>
      </c>
      <c r="C73" s="16" t="s">
        <v>129</v>
      </c>
      <c r="D73" s="17"/>
      <c r="E73" s="18"/>
      <c r="F73" s="18"/>
      <c r="G73" s="19">
        <f>VLOOKUP(B73,[1]Sheet1!$B$9:$H$70,7,0)</f>
        <v>0</v>
      </c>
      <c r="H73" s="19">
        <f>VLOOKUP(B73,[1]Sheet2!$B$9:$H$70,7,0)</f>
        <v>0</v>
      </c>
      <c r="I73" s="19">
        <v>0</v>
      </c>
      <c r="J73" s="19">
        <f>VLOOKUP(B73,[1]Sheet3!$B$9:$H$70,7,0)</f>
        <v>0</v>
      </c>
      <c r="K73" s="19">
        <f>VLOOKUP(B73,[2]Brokers!$B$9:$T$66,19,0)</f>
        <v>0</v>
      </c>
      <c r="L73" s="20">
        <f t="shared" si="1"/>
        <v>0</v>
      </c>
      <c r="M73" s="21">
        <f>VLOOKUP(B73,[3]Sheet11!$B$9:$AD$66,29,0)</f>
        <v>0</v>
      </c>
      <c r="N73" s="22">
        <f t="shared" si="4"/>
        <v>0</v>
      </c>
      <c r="O73" s="19"/>
      <c r="P73" s="25"/>
    </row>
    <row r="74" spans="1:16" ht="16.5" thickBot="1" x14ac:dyDescent="0.3">
      <c r="A74" s="37" t="s">
        <v>6</v>
      </c>
      <c r="B74" s="38"/>
      <c r="C74" s="39"/>
      <c r="D74" s="26">
        <f>COUNTA(D16:D73)</f>
        <v>49</v>
      </c>
      <c r="E74" s="26">
        <f>COUNTA(E16:E73)</f>
        <v>23</v>
      </c>
      <c r="F74" s="26">
        <f>COUNTA(F16:F73)</f>
        <v>13</v>
      </c>
      <c r="G74" s="27">
        <f t="shared" ref="G74:N74" si="6">SUM(G16:G73)</f>
        <v>102124989962.33998</v>
      </c>
      <c r="H74" s="27">
        <f t="shared" si="6"/>
        <v>26340886840</v>
      </c>
      <c r="I74" s="27">
        <f t="shared" si="6"/>
        <v>0</v>
      </c>
      <c r="J74" s="27">
        <f t="shared" si="6"/>
        <v>505190000</v>
      </c>
      <c r="K74" s="27">
        <f t="shared" si="6"/>
        <v>0</v>
      </c>
      <c r="L74" s="27">
        <f t="shared" si="6"/>
        <v>128971066802.33998</v>
      </c>
      <c r="M74" s="27">
        <f t="shared" si="6"/>
        <v>1089376487487.3798</v>
      </c>
      <c r="N74" s="32">
        <f t="shared" si="6"/>
        <v>1.0000000000000002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54" t="s">
        <v>130</v>
      </c>
      <c r="C76" s="54"/>
      <c r="D76" s="54"/>
      <c r="E76" s="54"/>
      <c r="F76" s="54"/>
      <c r="H76" s="31"/>
      <c r="K76" s="29"/>
      <c r="L76" s="29"/>
      <c r="O76" s="28"/>
      <c r="P76" s="25"/>
    </row>
    <row r="77" spans="1:16" ht="27.6" customHeight="1" x14ac:dyDescent="0.25">
      <c r="C77" s="55"/>
      <c r="D77" s="55"/>
      <c r="E77" s="55"/>
      <c r="F77" s="55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mergeCells count="18">
    <mergeCell ref="B76:F76"/>
    <mergeCell ref="C77:F77"/>
    <mergeCell ref="J14:J15"/>
    <mergeCell ref="K14:K15"/>
    <mergeCell ref="L14:L15"/>
    <mergeCell ref="M14:M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</mergeCells>
  <pageMargins left="0.7" right="0.7" top="0.75" bottom="0.75" header="0.3" footer="0.3"/>
  <pageSetup paperSize="9" scale="4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2018-01-12T02:42:18Z</cp:lastPrinted>
  <dcterms:created xsi:type="dcterms:W3CDTF">2017-06-09T07:51:20Z</dcterms:created>
  <dcterms:modified xsi:type="dcterms:W3CDTF">2018-01-12T03:10:38Z</dcterms:modified>
</cp:coreProperties>
</file>