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440" windowHeight="49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'Sheet1'!$A$1:$N$78</definedName>
  </definedNames>
  <calcPr calcId="15251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<sst xmlns="http://schemas.openxmlformats.org/spreadsheetml/2006/main" count="226" uniqueCount="132">
  <si>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</si>
  <si>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</si>
  <si>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</si>
  <si>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</si>
  <si>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</si>
  <si>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</si>
  <si>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</si>
  <si>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</si>
  <si>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</si>
  <si>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</si>
  <si>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</si>
  <si>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</si>
  <si>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</si>
  <si>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</si>
  <si>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</si>
  <si>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</si>
  <si>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</si>
  <si>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</si>
  <si>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</si>
  <si>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</si>
  <si>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</si>
  <si>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</si>
  <si>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</si>
  <si>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</si>
  <si>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</si>
  <si>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</si>
  <si>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</si>
  <si>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</si>
  <si>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</si>
  <si>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</si>
  <si>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</si>
  <si>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</si>
  <si>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</si>
  <si>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</si>
  <si>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</si>
  <si>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</si>
  <si>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</si>
  <si>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</si>
  <si>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</si>
  <si>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</si>
  <si>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</si>
  <si>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</si>
  <si>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</si>
  <si>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</si>
  <si>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</si>
  <si>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</si>
  <si>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</si>
  <si>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</si>
  <si>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</si>
  <si>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</si>
  <si>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</si>
  <si>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</si>
  <si>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</si>
  <si>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</si>
  <si>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</si>
  <si>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</si>
  <si>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</si>
  <si>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</si>
  <si>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</si>
  <si>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</si>
  <si>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</si>
  <si>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</si>
  <si>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</si>
  <si>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</si>
  <si>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</si>
  <si>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</si>
  <si>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</si>
  <si>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</si>
  <si>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</si>
  <si>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</si>
  <si>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</si>
  <si>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</si>
  <si>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</si>
  <si>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</si>
  <si>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</si>
  <si>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</si>
  <si>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</si>
  <si>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</si>
  <si>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</si>
  <si>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</si>
  <si>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</si>
  <si>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</si>
  <si>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</si>
  <si>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</si>
  <si>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</si>
  <si>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</si>
  <si>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</si>
  <si>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</si>
  <si>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</si>
  <si>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</si>
  <si>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</si>
  <si>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</si>
  <si>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</si>
  <si>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</si>
  <si>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</si>
  <si>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</si>
  <si>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</si>
  <si>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</si>
  <si>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</si>
  <si>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</si>
  <si>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</si>
  <si>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</si>
  <si>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</si>
  <si>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</si>
  <si>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</si>
  <si>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</si>
  <si>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</si>
  <si>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</si>
  <si>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</si>
  <si>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</si>
  <si>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</si>
  <si>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</si>
  <si>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</si>
  <si>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</si>
  <si>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</si>
  <si>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</si>
  <si>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</si>
  <si>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</si>
  <si>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</si>
  <si>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</si>
  <si>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</si>
  <si>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</si>
  <si>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</si>
  <si>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</si>
  <si>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</si>
  <si>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</si>
  <si>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</si>
  <si>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</si>
  <si>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</si>
  <si>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</si>
  <si>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September</t>
  </si>
  <si>
    <t>As of  Sep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</si>
</sst>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9" fontId="8" fillId="4" borderId="4" xfId="15" applyFont="1" applyFill="1" applyBorder="1" applyAlignment="1">
      <alignment horizontal="center" vertical="center"/>
    </xf>
    <xf numFmtId="165" fontId="2" fillId="4" borderId="5" xfId="15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2" fillId="4" borderId="6" xfId="18" applyFont="1" applyFill="1" applyBorder="1" applyAlignment="1">
      <alignment horizontal="right"/>
    </xf>
    <xf numFmtId="43" fontId="7" fillId="4" borderId="6" xfId="18" applyFont="1" applyFill="1" applyBorder="1" applyAlignment="1">
      <alignment horizontal="right" vertical="center"/>
    </xf>
    <xf numFmtId="43" fontId="7" fillId="4" borderId="6" xfId="18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M10">
            <v>1458100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M11">
            <v>105000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</v>
          </cell>
          <cell r="F12">
            <v>80788</v>
          </cell>
          <cell r="G12">
            <v>61036477.04</v>
          </cell>
          <cell r="H12">
            <v>297293434.90000004</v>
          </cell>
          <cell r="I12">
            <v>431109</v>
          </cell>
          <cell r="J12">
            <v>1116069100</v>
          </cell>
          <cell r="M12">
            <v>1116069100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M18">
            <v>22572200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</v>
          </cell>
          <cell r="H19">
            <v>18589478.9</v>
          </cell>
          <cell r="I19">
            <v>300</v>
          </cell>
          <cell r="J19">
            <v>1440000</v>
          </cell>
          <cell r="M19">
            <v>1440000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M20">
            <v>1318800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M21">
            <v>53030800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</v>
          </cell>
          <cell r="H23">
            <v>329212468.4</v>
          </cell>
          <cell r="I23">
            <v>214117</v>
          </cell>
          <cell r="J23">
            <v>641815500</v>
          </cell>
          <cell r="M23">
            <v>641815500</v>
          </cell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M26">
            <v>7713300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M28">
            <v>850000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10945623.2</v>
          </cell>
          <cell r="H29">
            <v>10945623.2</v>
          </cell>
          <cell r="I29">
            <v>2216</v>
          </cell>
          <cell r="J29">
            <v>1551200</v>
          </cell>
          <cell r="M29">
            <v>1551200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87567938.27</v>
          </cell>
          <cell r="H34">
            <v>308791643.8</v>
          </cell>
          <cell r="I34">
            <v>51543</v>
          </cell>
          <cell r="J34">
            <v>62218250</v>
          </cell>
          <cell r="M34">
            <v>62218250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M35">
            <v>7994700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</v>
          </cell>
          <cell r="H36">
            <v>74168112.17</v>
          </cell>
          <cell r="I36">
            <v>112067</v>
          </cell>
          <cell r="J36">
            <v>83030700</v>
          </cell>
          <cell r="M36">
            <v>83030700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324964942.45</v>
          </cell>
          <cell r="F37">
            <v>664815</v>
          </cell>
          <cell r="G37">
            <v>426073201.16</v>
          </cell>
          <cell r="H37">
            <v>751038143.61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M38">
            <v>9926400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M40">
            <v>112962900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M42">
            <v>10582300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M43">
            <v>4838800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M44">
            <v>8236800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</v>
          </cell>
          <cell r="H46">
            <v>164976653.44</v>
          </cell>
          <cell r="I46">
            <v>3100029</v>
          </cell>
          <cell r="J46">
            <v>2471072450</v>
          </cell>
          <cell r="M46">
            <v>2471072450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M47">
            <v>4420500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M48">
            <v>1929900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</v>
          </cell>
          <cell r="F49">
            <v>94871</v>
          </cell>
          <cell r="G49">
            <v>40178579.8</v>
          </cell>
          <cell r="H49">
            <v>62039217.42</v>
          </cell>
          <cell r="I49">
            <v>356850</v>
          </cell>
          <cell r="J49">
            <v>418227100</v>
          </cell>
          <cell r="M49">
            <v>418227100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219456903.76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M51">
            <v>424455350</v>
          </cell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M52">
            <v>7620500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138618955.73</v>
          </cell>
          <cell r="H54">
            <v>139495685.73</v>
          </cell>
          <cell r="I54">
            <v>3134</v>
          </cell>
          <cell r="J54">
            <v>2193800</v>
          </cell>
          <cell r="M54">
            <v>2193800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M55">
            <v>738500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</v>
          </cell>
          <cell r="I57">
            <v>4346</v>
          </cell>
          <cell r="J57">
            <v>9011800</v>
          </cell>
          <cell r="M57">
            <v>9011800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152392095.95</v>
          </cell>
          <cell r="H58">
            <v>299480535.45</v>
          </cell>
          <cell r="I58">
            <v>221613</v>
          </cell>
          <cell r="J58">
            <v>503870100</v>
          </cell>
          <cell r="M58">
            <v>503870100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M59">
            <v>1526000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M60">
            <v>35115100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</v>
          </cell>
          <cell r="I61">
            <v>279690</v>
          </cell>
          <cell r="J61">
            <v>483559250</v>
          </cell>
          <cell r="M61">
            <v>483559250</v>
          </cell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M62">
            <v>40034800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83767629.1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M63">
            <v>559145500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M64">
            <v>1663200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M67">
            <v>12363300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</row>
      </sheetData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M10">
            <v>1458100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2675</v>
          </cell>
          <cell r="Z10">
            <v>3519910</v>
          </cell>
          <cell r="AA10">
            <v>79288513.72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M11">
            <v>105000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8263</v>
          </cell>
          <cell r="Z11">
            <v>4807130</v>
          </cell>
          <cell r="AA11">
            <v>107414587.4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</v>
          </cell>
          <cell r="F12">
            <v>80788</v>
          </cell>
          <cell r="G12">
            <v>61036477.04</v>
          </cell>
          <cell r="H12">
            <v>297293434.90000004</v>
          </cell>
          <cell r="I12">
            <v>431109</v>
          </cell>
          <cell r="J12">
            <v>1116069100</v>
          </cell>
          <cell r="M12">
            <v>1116069100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4829169</v>
          </cell>
          <cell r="Z12">
            <v>1413362534.9</v>
          </cell>
          <cell r="AA12">
            <v>4095595426.5800004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324</v>
          </cell>
          <cell r="Z13">
            <v>3506520</v>
          </cell>
          <cell r="AA13">
            <v>18259802.5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15221</v>
          </cell>
          <cell r="Z14">
            <v>25524100</v>
          </cell>
          <cell r="AA14">
            <v>873879902.01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  <cell r="Y16">
            <v>16712734</v>
          </cell>
          <cell r="Z16">
            <v>10505427666.82</v>
          </cell>
          <cell r="AA16">
            <v>34300637937.67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M18">
            <v>22572200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33179</v>
          </cell>
          <cell r="Z18">
            <v>30267500</v>
          </cell>
          <cell r="AA18">
            <v>81564304.12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</v>
          </cell>
          <cell r="H19">
            <v>18589478.9</v>
          </cell>
          <cell r="I19">
            <v>300</v>
          </cell>
          <cell r="J19">
            <v>1440000</v>
          </cell>
          <cell r="M19">
            <v>1440000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10235</v>
          </cell>
          <cell r="Z19">
            <v>20029478.9</v>
          </cell>
          <cell r="AA19">
            <v>1334656457.4699998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M20">
            <v>1318800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8152</v>
          </cell>
          <cell r="Z20">
            <v>7981864</v>
          </cell>
          <cell r="AA20">
            <v>85575685.23999998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M21">
            <v>53030800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38098</v>
          </cell>
          <cell r="Z21">
            <v>69782330</v>
          </cell>
          <cell r="AA21">
            <v>190232349.91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10625078</v>
          </cell>
          <cell r="Z22">
            <v>8247475024.5</v>
          </cell>
          <cell r="AA22">
            <v>21308771705.61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</v>
          </cell>
          <cell r="H23">
            <v>329212468.4</v>
          </cell>
          <cell r="I23">
            <v>214117</v>
          </cell>
          <cell r="J23">
            <v>641815500</v>
          </cell>
          <cell r="M23">
            <v>641815500</v>
          </cell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  <cell r="Y23">
            <v>3018253</v>
          </cell>
          <cell r="Z23">
            <v>1362737728.4</v>
          </cell>
          <cell r="AA23">
            <v>48003858218.03999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M26">
            <v>7713300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11718</v>
          </cell>
          <cell r="Z26">
            <v>11420650</v>
          </cell>
          <cell r="AA26">
            <v>7833375671.740001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M28">
            <v>850000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77991</v>
          </cell>
          <cell r="Z28">
            <v>57297030</v>
          </cell>
          <cell r="AA28">
            <v>381340349.84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10945623.2</v>
          </cell>
          <cell r="H29">
            <v>10945623.2</v>
          </cell>
          <cell r="I29">
            <v>2216</v>
          </cell>
          <cell r="J29">
            <v>1551200</v>
          </cell>
          <cell r="M29">
            <v>1551200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33754</v>
          </cell>
          <cell r="Z29">
            <v>12496823.2</v>
          </cell>
          <cell r="AA29">
            <v>654464750.97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1200</v>
          </cell>
          <cell r="Z33">
            <v>758200</v>
          </cell>
          <cell r="AA33">
            <v>45685035.03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87567938.27</v>
          </cell>
          <cell r="H34">
            <v>308791643.8</v>
          </cell>
          <cell r="I34">
            <v>51543</v>
          </cell>
          <cell r="J34">
            <v>62218250</v>
          </cell>
          <cell r="M34">
            <v>62218250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923876</v>
          </cell>
          <cell r="Z34">
            <v>371009893.8</v>
          </cell>
          <cell r="AA34">
            <v>18017155673.999996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M35">
            <v>7994700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11421</v>
          </cell>
          <cell r="Z35">
            <v>7994700</v>
          </cell>
          <cell r="AA35">
            <v>308590521.88000005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</v>
          </cell>
          <cell r="H36">
            <v>74168112.17</v>
          </cell>
          <cell r="I36">
            <v>112067</v>
          </cell>
          <cell r="J36">
            <v>83030700</v>
          </cell>
          <cell r="M36">
            <v>83030700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247125</v>
          </cell>
          <cell r="Z36">
            <v>157198812.17000002</v>
          </cell>
          <cell r="AA36">
            <v>409787267.74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324964942.45</v>
          </cell>
          <cell r="F37">
            <v>664815</v>
          </cell>
          <cell r="G37">
            <v>426073201.16</v>
          </cell>
          <cell r="H37">
            <v>751038143.61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3619738</v>
          </cell>
          <cell r="Z37">
            <v>11860719343.61</v>
          </cell>
          <cell r="AA37">
            <v>19668951959.800003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M38">
            <v>9926400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37445</v>
          </cell>
          <cell r="Z38">
            <v>37993317</v>
          </cell>
          <cell r="AA38">
            <v>761383362.3399999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M40">
            <v>112962900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72611</v>
          </cell>
          <cell r="Z40">
            <v>138047803</v>
          </cell>
          <cell r="AA40">
            <v>375979131.46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M42">
            <v>10582300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24962</v>
          </cell>
          <cell r="Z42">
            <v>40593643</v>
          </cell>
          <cell r="AA42">
            <v>475609069.31000006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M43">
            <v>4838800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12745</v>
          </cell>
          <cell r="Z43">
            <v>8087272</v>
          </cell>
          <cell r="AA43">
            <v>256100733.36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M44">
            <v>8236800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92774</v>
          </cell>
          <cell r="Z44">
            <v>52286220</v>
          </cell>
          <cell r="AA44">
            <v>262418853.95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6500</v>
          </cell>
          <cell r="Z45">
            <v>1639200</v>
          </cell>
          <cell r="AA45">
            <v>64291744.97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</v>
          </cell>
          <cell r="H46">
            <v>164976653.44</v>
          </cell>
          <cell r="I46">
            <v>3100029</v>
          </cell>
          <cell r="J46">
            <v>2471072450</v>
          </cell>
          <cell r="M46">
            <v>2471072450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3298908</v>
          </cell>
          <cell r="Z46">
            <v>2636049103.44</v>
          </cell>
          <cell r="AA46">
            <v>6481144204.390001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M47">
            <v>4420500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6315</v>
          </cell>
          <cell r="Z47">
            <v>4420500</v>
          </cell>
          <cell r="AA47">
            <v>176331062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M48">
            <v>1929900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45299</v>
          </cell>
          <cell r="Z48">
            <v>10530704.5</v>
          </cell>
          <cell r="AA48">
            <v>135767444.64000002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</v>
          </cell>
          <cell r="F49">
            <v>94871</v>
          </cell>
          <cell r="G49">
            <v>40178579.8</v>
          </cell>
          <cell r="H49">
            <v>62039217.42</v>
          </cell>
          <cell r="I49">
            <v>356850</v>
          </cell>
          <cell r="J49">
            <v>418227100</v>
          </cell>
          <cell r="M49">
            <v>418227100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490123</v>
          </cell>
          <cell r="Z49">
            <v>480266317.42</v>
          </cell>
          <cell r="AA49">
            <v>1395465529.82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219456903.76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M51">
            <v>424455350</v>
          </cell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  <cell r="Y51">
            <v>1242777</v>
          </cell>
          <cell r="Z51">
            <v>962397973.79</v>
          </cell>
          <cell r="AA51">
            <v>26754401493.050003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M52">
            <v>7620500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32146</v>
          </cell>
          <cell r="Z52">
            <v>46286084</v>
          </cell>
          <cell r="AA52">
            <v>125192567.77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138618955.73</v>
          </cell>
          <cell r="H54">
            <v>139495685.73</v>
          </cell>
          <cell r="I54">
            <v>3134</v>
          </cell>
          <cell r="J54">
            <v>2193800</v>
          </cell>
          <cell r="M54">
            <v>2193800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256558</v>
          </cell>
          <cell r="Z54">
            <v>141689485.73</v>
          </cell>
          <cell r="AA54">
            <v>797583341.4300001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M55">
            <v>738500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1055</v>
          </cell>
          <cell r="Z55">
            <v>738500</v>
          </cell>
          <cell r="AA55">
            <v>57166860.419999994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</v>
          </cell>
          <cell r="I57">
            <v>4346</v>
          </cell>
          <cell r="J57">
            <v>9011800</v>
          </cell>
          <cell r="M57">
            <v>9011800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23202</v>
          </cell>
          <cell r="Z57">
            <v>13369464.15</v>
          </cell>
          <cell r="AA57">
            <v>26028587.15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152392095.95</v>
          </cell>
          <cell r="H58">
            <v>299480535.45</v>
          </cell>
          <cell r="I58">
            <v>221613</v>
          </cell>
          <cell r="J58">
            <v>503870100</v>
          </cell>
          <cell r="M58">
            <v>503870100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909254</v>
          </cell>
          <cell r="Z58">
            <v>803350635.45</v>
          </cell>
          <cell r="AA58">
            <v>5327005104.79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M59">
            <v>1526000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2587</v>
          </cell>
          <cell r="Z59">
            <v>9936060</v>
          </cell>
          <cell r="AA59">
            <v>366518305.91999996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M60">
            <v>35115100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36271</v>
          </cell>
          <cell r="Z60">
            <v>61205668</v>
          </cell>
          <cell r="AA60">
            <v>578092386.98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</v>
          </cell>
          <cell r="I61">
            <v>279690</v>
          </cell>
          <cell r="J61">
            <v>483559250</v>
          </cell>
          <cell r="M61">
            <v>483559250</v>
          </cell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  <cell r="Y61">
            <v>1324808</v>
          </cell>
          <cell r="Z61">
            <v>952788320.72</v>
          </cell>
          <cell r="AA61">
            <v>6211315235.139999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M62">
            <v>40034800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66120</v>
          </cell>
          <cell r="Z62">
            <v>51751873</v>
          </cell>
          <cell r="AA62">
            <v>371537189.32000005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83767629.1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M63">
            <v>559145500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365538</v>
          </cell>
          <cell r="Z63">
            <v>664244564.3</v>
          </cell>
          <cell r="AA63">
            <v>1400068831.05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M64">
            <v>1663200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5051</v>
          </cell>
          <cell r="Z64">
            <v>15794684</v>
          </cell>
          <cell r="AA64">
            <v>165365166.82999998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17000</v>
          </cell>
          <cell r="Z66">
            <v>9603762</v>
          </cell>
          <cell r="AA66">
            <v>9603762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M67">
            <v>12363300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80173</v>
          </cell>
          <cell r="Z67">
            <v>46352036</v>
          </cell>
          <cell r="AA67">
            <v>565900922.46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H18" sqref="H18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1" ht="15">
      <c r="O1" s="36"/>
    </row>
    <row r="2" ht="15">
      <c r="O2" s="36"/>
    </row>
    <row r="3" ht="15">
      <c r="O3" s="36"/>
    </row>
    <row r="4" ht="15">
      <c r="O4" s="36"/>
    </row>
    <row r="5" ht="15">
      <c r="O5" s="36"/>
    </row>
    <row r="6" ht="13.9" customHeight="1">
      <c r="O6" s="36"/>
    </row>
    <row r="7" spans="9:15" ht="15.75">
      <c r="I7" s="5"/>
      <c r="J7" s="5"/>
      <c r="K7" s="5"/>
      <c r="O7" s="36"/>
    </row>
    <row r="8" spans="8:15" ht="15.75">
      <c r="H8" s="6"/>
      <c r="I8" s="7"/>
      <c r="J8" s="7"/>
      <c r="K8" s="7"/>
      <c r="L8" s="7"/>
      <c r="O8" s="36"/>
    </row>
    <row r="9" spans="2:15" ht="15" customHeight="1">
      <c r="B9" s="26"/>
      <c r="C9" s="8"/>
      <c r="D9" s="49" t="s">
        <v>117</v>
      </c>
      <c r="E9" s="49"/>
      <c r="F9" s="49"/>
      <c r="G9" s="49"/>
      <c r="H9" s="49"/>
      <c r="I9" s="49"/>
      <c r="J9" s="49"/>
      <c r="K9" s="49"/>
      <c r="L9" s="8"/>
      <c r="M9" s="8"/>
      <c r="N9" s="8"/>
      <c r="O9" s="36"/>
    </row>
    <row r="10" ht="15.75">
      <c r="O10" s="36"/>
    </row>
    <row r="11" spans="12:15" ht="15" customHeight="1" thickBot="1">
      <c r="L11" s="32"/>
      <c r="M11" s="57" t="s">
        <v>131</v>
      </c>
      <c r="N11" s="57"/>
      <c r="O11" s="36"/>
    </row>
    <row r="12" spans="1:15" ht="14.45" customHeight="1">
      <c r="A12" s="50" t="s">
        <v>0</v>
      </c>
      <c r="B12" s="52" t="s">
        <v>60</v>
      </c>
      <c r="C12" s="52" t="s">
        <v>61</v>
      </c>
      <c r="D12" s="52" t="s">
        <v>62</v>
      </c>
      <c r="E12" s="52"/>
      <c r="F12" s="52"/>
      <c r="G12" s="54" t="s">
        <v>130</v>
      </c>
      <c r="H12" s="54"/>
      <c r="I12" s="54"/>
      <c r="J12" s="54"/>
      <c r="K12" s="54"/>
      <c r="L12" s="54"/>
      <c r="M12" s="55" t="s">
        <v>126</v>
      </c>
      <c r="N12" s="56"/>
      <c r="O12" s="36"/>
    </row>
    <row r="13" spans="1:16" s="26" customFormat="1" ht="15.75" customHeight="1">
      <c r="A13" s="51"/>
      <c r="B13" s="53"/>
      <c r="C13" s="53"/>
      <c r="D13" s="53"/>
      <c r="E13" s="53"/>
      <c r="F13" s="53"/>
      <c r="G13" s="43"/>
      <c r="H13" s="43"/>
      <c r="I13" s="43"/>
      <c r="J13" s="43"/>
      <c r="K13" s="43"/>
      <c r="L13" s="43"/>
      <c r="M13" s="44"/>
      <c r="N13" s="45"/>
      <c r="O13" s="37"/>
      <c r="P13" s="9"/>
    </row>
    <row r="14" spans="1:16" s="26" customFormat="1" ht="42" customHeight="1">
      <c r="A14" s="51"/>
      <c r="B14" s="53"/>
      <c r="C14" s="53"/>
      <c r="D14" s="53"/>
      <c r="E14" s="53"/>
      <c r="F14" s="53"/>
      <c r="G14" s="43" t="s">
        <v>118</v>
      </c>
      <c r="H14" s="43"/>
      <c r="I14" s="43"/>
      <c r="J14" s="43" t="s">
        <v>125</v>
      </c>
      <c r="K14" s="43" t="s">
        <v>124</v>
      </c>
      <c r="L14" s="43" t="s">
        <v>119</v>
      </c>
      <c r="M14" s="44" t="s">
        <v>120</v>
      </c>
      <c r="N14" s="45" t="s">
        <v>121</v>
      </c>
      <c r="O14" s="37"/>
      <c r="P14" s="9"/>
    </row>
    <row r="15" spans="1:16" s="26" customFormat="1" ht="42" customHeight="1">
      <c r="A15" s="51"/>
      <c r="B15" s="53"/>
      <c r="C15" s="53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3"/>
      <c r="K15" s="43"/>
      <c r="L15" s="43"/>
      <c r="M15" s="44"/>
      <c r="N15" s="46"/>
      <c r="O15" s="37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VLOOKUP(B16,'[3]Brokers'!$B$9:$H$67,7,0)</f>
        <v>329212468.4</v>
      </c>
      <c r="H16" s="16">
        <f>VLOOKUP(B16,'[3]Brokers'!$B$9:$X$67,23,0)</f>
        <v>391709760</v>
      </c>
      <c r="I16" s="16">
        <f>VLOOKUP(B16,'[1]Brokers'!$B$9:$R$67,17,0)</f>
        <v>0</v>
      </c>
      <c r="J16" s="16">
        <f>VLOOKUP(B16,'[3]Brokers'!$B$9:$M$67,12,0)</f>
        <v>641815500</v>
      </c>
      <c r="K16" s="16">
        <f>VLOOKUP(B16,'[2]Brokers'!$B$9:$T$66,19,0)</f>
        <v>0</v>
      </c>
      <c r="L16" s="33">
        <f>G16+H16+I16+J16+K16</f>
        <v>1362737728.4</v>
      </c>
      <c r="M16" s="30">
        <f>VLOOKUP(B16,'[4]Sheet9'!$B$9:$AA$67,26,0)</f>
        <v>48003858218.03999</v>
      </c>
      <c r="N16" s="35">
        <f>M16/$M$75</f>
        <v>0.22756775598031317</v>
      </c>
      <c r="O16" s="38"/>
    </row>
    <row r="17" spans="1:15" ht="1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VLOOKUP(B17,'[3]Brokers'!$B$9:$H$67,7,0)</f>
        <v>3214862066.8199997</v>
      </c>
      <c r="H17" s="16">
        <f>VLOOKUP(B17,'[3]Brokers'!$B$9:$X$67,23,0)</f>
        <v>16800000</v>
      </c>
      <c r="I17" s="16">
        <f>VLOOKUP(B17,'[1]Brokers'!$B$9:$R$67,17,0)</f>
        <v>0</v>
      </c>
      <c r="J17" s="16">
        <f>VLOOKUP(B17,'[3]Brokers'!$B$9:$M$67,12,0)</f>
        <v>7273765600</v>
      </c>
      <c r="K17" s="16">
        <f>VLOOKUP(B17,'[2]Brokers'!$B$9:$T$66,19,0)</f>
        <v>0</v>
      </c>
      <c r="L17" s="33">
        <f>G17+H17+I17+J17+K17</f>
        <v>10505427666.82</v>
      </c>
      <c r="M17" s="30">
        <f>VLOOKUP(B17,'[4]Sheet9'!$B$9:$AA$67,26,0)</f>
        <v>34300637937.67</v>
      </c>
      <c r="N17" s="35">
        <f>M17/$M$75</f>
        <v>0.16260607988454032</v>
      </c>
      <c r="O17" s="38"/>
    </row>
    <row r="18" spans="1:15" ht="1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VLOOKUP(B18,'[3]Brokers'!$B$9:$H$67,7,0)</f>
        <v>337942623.78999996</v>
      </c>
      <c r="H18" s="16">
        <f>VLOOKUP(B18,'[3]Brokers'!$B$9:$X$67,23,0)</f>
        <v>200000000</v>
      </c>
      <c r="I18" s="16">
        <f>VLOOKUP(B18,'[1]Brokers'!$B$9:$R$67,17,0)</f>
        <v>0</v>
      </c>
      <c r="J18" s="16">
        <f>VLOOKUP(B18,'[3]Brokers'!$B$9:$M$67,12,0)</f>
        <v>424455350</v>
      </c>
      <c r="K18" s="16">
        <f>VLOOKUP(B18,'[2]Brokers'!$B$9:$T$66,19,0)</f>
        <v>0</v>
      </c>
      <c r="L18" s="33">
        <f>G18+H18+I18+J18+K18</f>
        <v>962397973.79</v>
      </c>
      <c r="M18" s="30">
        <f>VLOOKUP(B18,'[4]Sheet9'!$B$9:$AA$67,26,0)</f>
        <v>26754401493.050003</v>
      </c>
      <c r="N18" s="35">
        <f>M18/$M$75</f>
        <v>0.12683228674485328</v>
      </c>
      <c r="O18" s="38"/>
    </row>
    <row r="19" spans="1:16" s="28" customFormat="1" ht="15">
      <c r="A19" s="11">
        <v>4</v>
      </c>
      <c r="B19" s="12" t="s">
        <v>16</v>
      </c>
      <c r="C19" s="13" t="s">
        <v>79</v>
      </c>
      <c r="D19" s="14" t="s">
        <v>2</v>
      </c>
      <c r="E19" s="14" t="s">
        <v>2</v>
      </c>
      <c r="F19" s="15" t="s">
        <v>2</v>
      </c>
      <c r="G19" s="16">
        <f>VLOOKUP(B19,'[3]Brokers'!$B$9:$H$67,7,0)</f>
        <v>782825424.5</v>
      </c>
      <c r="H19" s="16">
        <f>VLOOKUP(B19,'[3]Brokers'!$B$9:$X$67,23,0)</f>
        <v>0</v>
      </c>
      <c r="I19" s="16">
        <f>VLOOKUP(B19,'[1]Brokers'!$B$9:$R$67,17,0)</f>
        <v>0</v>
      </c>
      <c r="J19" s="16">
        <f>VLOOKUP(B19,'[3]Brokers'!$B$9:$M$67,12,0)</f>
        <v>7464649600</v>
      </c>
      <c r="K19" s="16">
        <f>VLOOKUP(B19,'[2]Brokers'!$B$9:$T$66,19,0)</f>
        <v>0</v>
      </c>
      <c r="L19" s="33">
        <f>G19+H19+I19+J19+K19</f>
        <v>8247475024.5</v>
      </c>
      <c r="M19" s="30">
        <f>VLOOKUP(B19,'[4]Sheet9'!$B$9:$AA$67,26,0)</f>
        <v>21308771705.61</v>
      </c>
      <c r="N19" s="35">
        <f>M19/$M$75</f>
        <v>0.10101665865516032</v>
      </c>
      <c r="O19" s="38"/>
      <c r="P19" s="9"/>
    </row>
    <row r="20" spans="1:15" ht="15">
      <c r="A20" s="11">
        <v>5</v>
      </c>
      <c r="B20" s="12" t="s">
        <v>5</v>
      </c>
      <c r="C20" s="13" t="s">
        <v>69</v>
      </c>
      <c r="D20" s="14" t="s">
        <v>2</v>
      </c>
      <c r="E20" s="15" t="s">
        <v>2</v>
      </c>
      <c r="F20" s="15" t="s">
        <v>2</v>
      </c>
      <c r="G20" s="16">
        <f>VLOOKUP(B20,'[3]Brokers'!$B$9:$H$67,7,0)</f>
        <v>751038143.61</v>
      </c>
      <c r="H20" s="16">
        <f>VLOOKUP(B20,'[3]Brokers'!$B$9:$X$67,23,0)</f>
        <v>0</v>
      </c>
      <c r="I20" s="16">
        <f>VLOOKUP(B20,'[1]Brokers'!$B$9:$R$67,17,0)</f>
        <v>0</v>
      </c>
      <c r="J20" s="16">
        <f>VLOOKUP(B20,'[3]Brokers'!$B$9:$M$67,12,0)</f>
        <v>11109681200</v>
      </c>
      <c r="K20" s="16">
        <f>VLOOKUP(B20,'[2]Brokers'!$B$9:$T$66,19,0)</f>
        <v>0</v>
      </c>
      <c r="L20" s="33">
        <f>G20+H20+I20+J20+K20</f>
        <v>11860719343.61</v>
      </c>
      <c r="M20" s="30">
        <f>VLOOKUP(B20,'[4]Sheet9'!$B$9:$AA$67,26,0)</f>
        <v>19668951959.800003</v>
      </c>
      <c r="N20" s="35">
        <f>M20/$M$75</f>
        <v>0.09324290642734563</v>
      </c>
      <c r="O20" s="38"/>
    </row>
    <row r="21" spans="1:15" ht="15">
      <c r="A21" s="11">
        <v>6</v>
      </c>
      <c r="B21" s="12" t="s">
        <v>11</v>
      </c>
      <c r="C21" s="13" t="s">
        <v>75</v>
      </c>
      <c r="D21" s="14" t="s">
        <v>2</v>
      </c>
      <c r="E21" s="15" t="s">
        <v>2</v>
      </c>
      <c r="F21" s="15"/>
      <c r="G21" s="16">
        <f>VLOOKUP(B21,'[3]Brokers'!$B$9:$H$67,7,0)</f>
        <v>308791643.8</v>
      </c>
      <c r="H21" s="16">
        <f>VLOOKUP(B21,'[3]Brokers'!$B$9:$X$67,23,0)</f>
        <v>0</v>
      </c>
      <c r="I21" s="16">
        <f>VLOOKUP(B21,'[1]Brokers'!$B$9:$R$67,17,0)</f>
        <v>0</v>
      </c>
      <c r="J21" s="16">
        <f>VLOOKUP(B21,'[3]Brokers'!$B$9:$M$67,12,0)</f>
        <v>62218250</v>
      </c>
      <c r="K21" s="16">
        <f>VLOOKUP(B21,'[2]Brokers'!$B$9:$T$66,19,0)</f>
        <v>0</v>
      </c>
      <c r="L21" s="33">
        <f>G21+H21+I21+J21+K21</f>
        <v>371009893.8</v>
      </c>
      <c r="M21" s="30">
        <f>VLOOKUP(B21,'[4]Sheet9'!$B$9:$AA$67,26,0)</f>
        <v>18017155673.999996</v>
      </c>
      <c r="N21" s="35">
        <f>M21/$M$75</f>
        <v>0.08541237804796506</v>
      </c>
      <c r="O21" s="38"/>
    </row>
    <row r="22" spans="1:15" ht="15">
      <c r="A22" s="11">
        <v>7</v>
      </c>
      <c r="B22" s="12" t="s">
        <v>18</v>
      </c>
      <c r="C22" s="13" t="s">
        <v>81</v>
      </c>
      <c r="D22" s="14" t="s">
        <v>2</v>
      </c>
      <c r="E22" s="15"/>
      <c r="F22" s="15"/>
      <c r="G22" s="16">
        <f>VLOOKUP(B22,'[3]Brokers'!$B$9:$H$67,7,0)</f>
        <v>3707350</v>
      </c>
      <c r="H22" s="16">
        <f>VLOOKUP(B22,'[3]Brokers'!$B$9:$X$67,23,0)</f>
        <v>0</v>
      </c>
      <c r="I22" s="16">
        <f>VLOOKUP(B22,'[1]Brokers'!$B$9:$R$67,17,0)</f>
        <v>0</v>
      </c>
      <c r="J22" s="16">
        <f>VLOOKUP(B22,'[3]Brokers'!$B$9:$M$67,12,0)</f>
        <v>7713300</v>
      </c>
      <c r="K22" s="16">
        <f>VLOOKUP(B22,'[2]Brokers'!$B$9:$T$66,19,0)</f>
        <v>0</v>
      </c>
      <c r="L22" s="33">
        <f>G22+H22+I22+J22+K22</f>
        <v>11420650</v>
      </c>
      <c r="M22" s="30">
        <f>VLOOKUP(B22,'[4]Sheet9'!$B$9:$AA$67,26,0)</f>
        <v>7833375671.740001</v>
      </c>
      <c r="N22" s="35">
        <f>M22/$M$75</f>
        <v>0.03713500934178526</v>
      </c>
      <c r="O22" s="38"/>
    </row>
    <row r="23" spans="1:15" ht="15">
      <c r="A23" s="11">
        <v>8</v>
      </c>
      <c r="B23" s="12" t="s">
        <v>10</v>
      </c>
      <c r="C23" s="13" t="s">
        <v>74</v>
      </c>
      <c r="D23" s="14" t="s">
        <v>2</v>
      </c>
      <c r="E23" s="15" t="s">
        <v>2</v>
      </c>
      <c r="F23" s="15" t="s">
        <v>2</v>
      </c>
      <c r="G23" s="16">
        <f>VLOOKUP(B23,'[3]Brokers'!$B$9:$H$67,7,0)</f>
        <v>164976653.44</v>
      </c>
      <c r="H23" s="16">
        <f>VLOOKUP(B23,'[3]Brokers'!$B$9:$X$67,23,0)</f>
        <v>0</v>
      </c>
      <c r="I23" s="16">
        <f>VLOOKUP(B23,'[1]Brokers'!$B$9:$R$67,17,0)</f>
        <v>0</v>
      </c>
      <c r="J23" s="16">
        <f>VLOOKUP(B23,'[3]Brokers'!$B$9:$M$67,12,0)</f>
        <v>2471072450</v>
      </c>
      <c r="K23" s="16">
        <f>VLOOKUP(B23,'[2]Brokers'!$B$9:$T$66,19,0)</f>
        <v>0</v>
      </c>
      <c r="L23" s="33">
        <f>G23+H23+I23+J23+K23</f>
        <v>2636049103.44</v>
      </c>
      <c r="M23" s="30">
        <f>VLOOKUP(B23,'[4]Sheet9'!$B$9:$AA$67,26,0)</f>
        <v>6481144204.390001</v>
      </c>
      <c r="N23" s="35">
        <f>M23/$M$75</f>
        <v>0.030724602095078542</v>
      </c>
      <c r="O23" s="38"/>
    </row>
    <row r="24" spans="1:16" ht="15">
      <c r="A24" s="11">
        <v>9</v>
      </c>
      <c r="B24" s="12" t="s">
        <v>8</v>
      </c>
      <c r="C24" s="13" t="s">
        <v>72</v>
      </c>
      <c r="D24" s="14" t="s">
        <v>2</v>
      </c>
      <c r="E24" s="15" t="s">
        <v>2</v>
      </c>
      <c r="F24" s="15"/>
      <c r="G24" s="16">
        <f>VLOOKUP(B24,'[3]Brokers'!$B$9:$H$67,7,0)</f>
        <v>469125790.72</v>
      </c>
      <c r="H24" s="16">
        <f>VLOOKUP(B24,'[3]Brokers'!$B$9:$X$67,23,0)</f>
        <v>103280</v>
      </c>
      <c r="I24" s="16">
        <f>VLOOKUP(B24,'[1]Brokers'!$B$9:$R$67,17,0)</f>
        <v>0</v>
      </c>
      <c r="J24" s="16">
        <f>VLOOKUP(B24,'[3]Brokers'!$B$9:$M$67,12,0)</f>
        <v>483559250</v>
      </c>
      <c r="K24" s="16">
        <f>VLOOKUP(B24,'[2]Brokers'!$B$9:$T$66,19,0)</f>
        <v>0</v>
      </c>
      <c r="L24" s="33">
        <f>G24+H24+I24+J24+K24</f>
        <v>952788320.72</v>
      </c>
      <c r="M24" s="30">
        <f>VLOOKUP(B24,'[4]Sheet9'!$B$9:$AA$67,26,0)</f>
        <v>6211315235.139999</v>
      </c>
      <c r="N24" s="35">
        <f>M24/$M$75</f>
        <v>0.0294454471414955</v>
      </c>
      <c r="O24" s="38"/>
      <c r="P24" s="1"/>
    </row>
    <row r="25" spans="1:15" ht="15">
      <c r="A25" s="11">
        <v>10</v>
      </c>
      <c r="B25" s="12" t="s">
        <v>9</v>
      </c>
      <c r="C25" s="13" t="s">
        <v>73</v>
      </c>
      <c r="D25" s="14" t="s">
        <v>2</v>
      </c>
      <c r="E25" s="15" t="s">
        <v>2</v>
      </c>
      <c r="F25" s="15" t="s">
        <v>2</v>
      </c>
      <c r="G25" s="16">
        <f>VLOOKUP(B25,'[3]Brokers'!$B$9:$H$67,7,0)</f>
        <v>299480535.45</v>
      </c>
      <c r="H25" s="16">
        <f>VLOOKUP(B25,'[3]Brokers'!$B$9:$X$67,23,0)</f>
        <v>0</v>
      </c>
      <c r="I25" s="16">
        <f>VLOOKUP(B25,'[1]Brokers'!$B$9:$R$67,17,0)</f>
        <v>0</v>
      </c>
      <c r="J25" s="16">
        <f>VLOOKUP(B25,'[3]Brokers'!$B$9:$M$67,12,0)</f>
        <v>503870100</v>
      </c>
      <c r="K25" s="16">
        <f>VLOOKUP(B25,'[2]Brokers'!$B$9:$T$66,19,0)</f>
        <v>0</v>
      </c>
      <c r="L25" s="33">
        <f>G25+H25+I25+J25+K25</f>
        <v>803350635.45</v>
      </c>
      <c r="M25" s="30">
        <f>VLOOKUP(B25,'[4]Sheet9'!$B$9:$AA$67,26,0)</f>
        <v>5327005104.79</v>
      </c>
      <c r="N25" s="35">
        <f>M25/$M$75</f>
        <v>0.025253274274049175</v>
      </c>
      <c r="O25" s="38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VLOOKUP(B26,'[3]Brokers'!$B$9:$H$67,7,0)</f>
        <v>297293434.90000004</v>
      </c>
      <c r="H26" s="16">
        <f>VLOOKUP(B26,'[3]Brokers'!$B$9:$X$67,23,0)</f>
        <v>0</v>
      </c>
      <c r="I26" s="16">
        <f>VLOOKUP(B26,'[1]Brokers'!$B$9:$R$67,17,0)</f>
        <v>0</v>
      </c>
      <c r="J26" s="16">
        <f>VLOOKUP(B26,'[3]Brokers'!$B$9:$M$67,12,0)</f>
        <v>1116069100</v>
      </c>
      <c r="K26" s="16">
        <f>VLOOKUP(B26,'[2]Brokers'!$B$9:$T$66,19,0)</f>
        <v>0</v>
      </c>
      <c r="L26" s="33">
        <f>G26+H26+I26+J26+K26</f>
        <v>1413362534.9</v>
      </c>
      <c r="M26" s="30">
        <f>VLOOKUP(B26,'[4]Sheet9'!$B$9:$AA$67,26,0)</f>
        <v>4095595426.5800004</v>
      </c>
      <c r="N26" s="35">
        <f>M26/$M$75</f>
        <v>0.01941563647648193</v>
      </c>
      <c r="O26" s="38"/>
    </row>
    <row r="27" spans="1:15" ht="15">
      <c r="A27" s="11">
        <v>12</v>
      </c>
      <c r="B27" s="12" t="s">
        <v>35</v>
      </c>
      <c r="C27" s="13" t="s">
        <v>129</v>
      </c>
      <c r="D27" s="14" t="s">
        <v>2</v>
      </c>
      <c r="E27" s="15"/>
      <c r="F27" s="15"/>
      <c r="G27" s="16">
        <f>VLOOKUP(B27,'[3]Brokers'!$B$9:$H$67,7,0)</f>
        <v>105099064.3</v>
      </c>
      <c r="H27" s="16">
        <f>VLOOKUP(B27,'[3]Brokers'!$B$9:$X$67,23,0)</f>
        <v>0</v>
      </c>
      <c r="I27" s="16">
        <f>VLOOKUP(B27,'[1]Brokers'!$B$9:$R$67,17,0)</f>
        <v>0</v>
      </c>
      <c r="J27" s="16">
        <f>VLOOKUP(B27,'[3]Brokers'!$B$9:$M$67,12,0)</f>
        <v>559145500</v>
      </c>
      <c r="K27" s="16">
        <f>VLOOKUP(B27,'[2]Brokers'!$B$9:$T$66,19,0)</f>
        <v>0</v>
      </c>
      <c r="L27" s="33">
        <f>G27+H27+I27+J27+K27</f>
        <v>664244564.3</v>
      </c>
      <c r="M27" s="30">
        <f>VLOOKUP(B27,'[4]Sheet9'!$B$9:$AA$67,26,0)</f>
        <v>1400068831.05</v>
      </c>
      <c r="N27" s="35">
        <f>M27/$M$75</f>
        <v>0.006637185716465889</v>
      </c>
      <c r="O27" s="38"/>
    </row>
    <row r="28" spans="1:15" ht="1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VLOOKUP(B28,'[3]Brokers'!$B$9:$H$67,7,0)</f>
        <v>62039217.42</v>
      </c>
      <c r="H28" s="16">
        <f>VLOOKUP(B28,'[3]Brokers'!$B$9:$X$67,23,0)</f>
        <v>0</v>
      </c>
      <c r="I28" s="16">
        <f>VLOOKUP(B28,'[1]Brokers'!$B$9:$R$67,17,0)</f>
        <v>0</v>
      </c>
      <c r="J28" s="16">
        <f>VLOOKUP(B28,'[3]Brokers'!$B$9:$M$67,12,0)</f>
        <v>418227100</v>
      </c>
      <c r="K28" s="16">
        <f>VLOOKUP(B28,'[2]Brokers'!$B$9:$T$66,19,0)</f>
        <v>0</v>
      </c>
      <c r="L28" s="33">
        <f>G28+H28+I28+J28+K28</f>
        <v>480266317.42</v>
      </c>
      <c r="M28" s="30">
        <f>VLOOKUP(B28,'[4]Sheet9'!$B$9:$AA$67,26,0)</f>
        <v>1395465529.82</v>
      </c>
      <c r="N28" s="35">
        <f>M28/$M$75</f>
        <v>0.00661536324281691</v>
      </c>
      <c r="O28" s="38"/>
    </row>
    <row r="29" spans="1:15" ht="15">
      <c r="A29" s="11">
        <v>14</v>
      </c>
      <c r="B29" s="12" t="s">
        <v>21</v>
      </c>
      <c r="C29" s="13" t="s">
        <v>84</v>
      </c>
      <c r="D29" s="14" t="s">
        <v>2</v>
      </c>
      <c r="E29" s="15" t="s">
        <v>2</v>
      </c>
      <c r="F29" s="15"/>
      <c r="G29" s="16">
        <f>VLOOKUP(B29,'[3]Brokers'!$B$9:$H$67,7,0)</f>
        <v>18589478.9</v>
      </c>
      <c r="H29" s="16">
        <f>VLOOKUP(B29,'[3]Brokers'!$B$9:$X$67,23,0)</f>
        <v>0</v>
      </c>
      <c r="I29" s="16">
        <f>VLOOKUP(B29,'[1]Brokers'!$B$9:$R$67,17,0)</f>
        <v>0</v>
      </c>
      <c r="J29" s="16">
        <f>VLOOKUP(B29,'[3]Brokers'!$B$9:$M$67,12,0)</f>
        <v>1440000</v>
      </c>
      <c r="K29" s="16">
        <f>VLOOKUP(B29,'[2]Brokers'!$B$9:$T$66,19,0)</f>
        <v>0</v>
      </c>
      <c r="L29" s="33">
        <f>G29+H29+I29+J29+K29</f>
        <v>20029478.9</v>
      </c>
      <c r="M29" s="30">
        <f>VLOOKUP(B29,'[4]Sheet9'!$B$9:$AA$67,26,0)</f>
        <v>1334656457.4699998</v>
      </c>
      <c r="N29" s="35">
        <f>M29/$M$75</f>
        <v>0.006327090911141419</v>
      </c>
      <c r="O29" s="39"/>
    </row>
    <row r="30" spans="1:15" ht="1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VLOOKUP(B30,'[3]Brokers'!$B$9:$H$67,7,0)</f>
        <v>25524100</v>
      </c>
      <c r="H30" s="16">
        <f>VLOOKUP(B30,'[3]Brokers'!$B$9:$X$67,23,0)</f>
        <v>0</v>
      </c>
      <c r="I30" s="16">
        <f>VLOOKUP(B30,'[1]Brokers'!$B$9:$R$67,17,0)</f>
        <v>0</v>
      </c>
      <c r="J30" s="16">
        <f>VLOOKUP(B30,'[3]Brokers'!$B$9:$M$67,12,0)</f>
        <v>0</v>
      </c>
      <c r="K30" s="16">
        <f>VLOOKUP(B30,'[2]Brokers'!$B$9:$T$66,19,0)</f>
        <v>0</v>
      </c>
      <c r="L30" s="33">
        <f>G30+H30+I30+J30+K30</f>
        <v>25524100</v>
      </c>
      <c r="M30" s="30">
        <f>VLOOKUP(B30,'[4]Sheet9'!$B$9:$AA$67,26,0)</f>
        <v>873879902.01</v>
      </c>
      <c r="N30" s="35">
        <f>M30/$M$75</f>
        <v>0.004142727182332542</v>
      </c>
      <c r="O30" s="39"/>
    </row>
    <row r="31" spans="1:15" ht="15">
      <c r="A31" s="11">
        <v>16</v>
      </c>
      <c r="B31" s="12" t="s">
        <v>29</v>
      </c>
      <c r="C31" s="13" t="s">
        <v>92</v>
      </c>
      <c r="D31" s="14" t="s">
        <v>2</v>
      </c>
      <c r="E31" s="15"/>
      <c r="F31" s="15"/>
      <c r="G31" s="16">
        <f>VLOOKUP(B31,'[3]Brokers'!$B$9:$H$67,7,0)</f>
        <v>139495685.73</v>
      </c>
      <c r="H31" s="16">
        <f>VLOOKUP(B31,'[3]Brokers'!$B$9:$X$67,23,0)</f>
        <v>0</v>
      </c>
      <c r="I31" s="16">
        <f>VLOOKUP(B31,'[1]Brokers'!$B$9:$R$67,17,0)</f>
        <v>0</v>
      </c>
      <c r="J31" s="16">
        <f>VLOOKUP(B31,'[3]Brokers'!$B$9:$M$67,12,0)</f>
        <v>2193800</v>
      </c>
      <c r="K31" s="16">
        <f>VLOOKUP(B31,'[2]Brokers'!$B$9:$T$66,19,0)</f>
        <v>0</v>
      </c>
      <c r="L31" s="33">
        <f>G31+H31+I31+J31+K31</f>
        <v>141689485.73</v>
      </c>
      <c r="M31" s="30">
        <f>VLOOKUP(B31,'[4]Sheet9'!$B$9:$AA$67,26,0)</f>
        <v>797583341.4300001</v>
      </c>
      <c r="N31" s="35">
        <f>M31/$M$75</f>
        <v>0.0037810346491752456</v>
      </c>
      <c r="O31" s="40"/>
    </row>
    <row r="32" spans="1:16" ht="15">
      <c r="A32" s="11">
        <v>17</v>
      </c>
      <c r="B32" s="12" t="s">
        <v>37</v>
      </c>
      <c r="C32" s="13" t="s">
        <v>99</v>
      </c>
      <c r="D32" s="14" t="s">
        <v>2</v>
      </c>
      <c r="E32" s="15"/>
      <c r="F32" s="15"/>
      <c r="G32" s="16">
        <f>VLOOKUP(B32,'[3]Brokers'!$B$9:$H$67,7,0)</f>
        <v>28066917</v>
      </c>
      <c r="H32" s="16">
        <f>VLOOKUP(B32,'[3]Brokers'!$B$9:$X$67,23,0)</f>
        <v>0</v>
      </c>
      <c r="I32" s="16">
        <f>VLOOKUP(B32,'[1]Brokers'!$B$9:$R$67,17,0)</f>
        <v>0</v>
      </c>
      <c r="J32" s="16">
        <f>VLOOKUP(B32,'[3]Brokers'!$B$9:$M$67,12,0)</f>
        <v>9926400</v>
      </c>
      <c r="K32" s="16">
        <f>VLOOKUP(B32,'[2]Brokers'!$B$9:$T$66,19,0)</f>
        <v>0</v>
      </c>
      <c r="L32" s="33">
        <f>G32+H32+I32+J32+K32</f>
        <v>37993317</v>
      </c>
      <c r="M32" s="30">
        <f>VLOOKUP(B32,'[4]Sheet9'!$B$9:$AA$67,26,0)</f>
        <v>761383362.3399999</v>
      </c>
      <c r="N32" s="35">
        <f>M32/$M$75</f>
        <v>0.0036094245262841287</v>
      </c>
      <c r="O32" s="38"/>
      <c r="P32" s="1"/>
    </row>
    <row r="33" spans="1:16" ht="1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VLOOKUP(B33,'[3]Brokers'!$B$9:$H$67,7,0)</f>
        <v>10945623.2</v>
      </c>
      <c r="H33" s="16">
        <f>VLOOKUP(B33,'[3]Brokers'!$B$9:$X$67,23,0)</f>
        <v>0</v>
      </c>
      <c r="I33" s="16">
        <f>VLOOKUP(B33,'[1]Brokers'!$B$9:$R$67,17,0)</f>
        <v>0</v>
      </c>
      <c r="J33" s="16">
        <f>VLOOKUP(B33,'[3]Brokers'!$B$9:$M$67,12,0)</f>
        <v>1551200</v>
      </c>
      <c r="K33" s="16">
        <f>VLOOKUP(B33,'[2]Brokers'!$B$9:$T$66,19,0)</f>
        <v>0</v>
      </c>
      <c r="L33" s="33">
        <f>G33+H33+I33+J33+K33</f>
        <v>12496823.2</v>
      </c>
      <c r="M33" s="30">
        <f>VLOOKUP(B33,'[4]Sheet9'!$B$9:$AA$67,26,0)</f>
        <v>654464750.97</v>
      </c>
      <c r="N33" s="35">
        <f>M33/$M$75</f>
        <v>0.003102564674488751</v>
      </c>
      <c r="O33" s="38"/>
      <c r="P33" s="1"/>
    </row>
    <row r="34" spans="1:16" ht="1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VLOOKUP(B34,'[3]Brokers'!$B$9:$H$67,7,0)</f>
        <v>26090568</v>
      </c>
      <c r="H34" s="16">
        <f>VLOOKUP(B34,'[3]Brokers'!$B$9:$X$67,23,0)</f>
        <v>0</v>
      </c>
      <c r="I34" s="16">
        <f>VLOOKUP(B34,'[1]Brokers'!$B$9:$R$67,17,0)</f>
        <v>0</v>
      </c>
      <c r="J34" s="16">
        <f>VLOOKUP(B34,'[3]Brokers'!$B$9:$M$67,12,0)</f>
        <v>35115100</v>
      </c>
      <c r="K34" s="16">
        <f>VLOOKUP(B34,'[2]Brokers'!$B$9:$T$66,19,0)</f>
        <v>0</v>
      </c>
      <c r="L34" s="33">
        <f>G34+H34+I34+J34+K34</f>
        <v>61205668</v>
      </c>
      <c r="M34" s="30">
        <f>VLOOKUP(B34,'[4]Sheet9'!$B$9:$AA$67,26,0)</f>
        <v>578092386.98</v>
      </c>
      <c r="N34" s="35">
        <f>M34/$M$75</f>
        <v>0.0027405127866347747</v>
      </c>
      <c r="O34" s="38"/>
      <c r="P34" s="1"/>
    </row>
    <row r="35" spans="1:16" ht="1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VLOOKUP(B35,'[3]Brokers'!$B$9:$H$67,7,0)</f>
        <v>33988736</v>
      </c>
      <c r="H35" s="16">
        <f>VLOOKUP(B35,'[3]Brokers'!$B$9:$X$67,23,0)</f>
        <v>0</v>
      </c>
      <c r="I35" s="16">
        <f>VLOOKUP(B35,'[1]Brokers'!$B$9:$R$67,17,0)</f>
        <v>0</v>
      </c>
      <c r="J35" s="16">
        <f>VLOOKUP(B35,'[3]Brokers'!$B$9:$M$67,12,0)</f>
        <v>12363300</v>
      </c>
      <c r="K35" s="16">
        <f>VLOOKUP(B35,'[2]Brokers'!$B$9:$T$67,19,0)</f>
        <v>0</v>
      </c>
      <c r="L35" s="33">
        <f>G35+H35+I35+J35+K35</f>
        <v>46352036</v>
      </c>
      <c r="M35" s="30">
        <f>VLOOKUP(B35,'[4]Sheet9'!$B$9:$AA$67,26,0)</f>
        <v>565900922.46</v>
      </c>
      <c r="N35" s="35">
        <f>M35/$M$75</f>
        <v>0.0026827177608614635</v>
      </c>
      <c r="O35" s="38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VLOOKUP(B36,'[3]Brokers'!$B$9:$H$67,7,0)</f>
        <v>30011343</v>
      </c>
      <c r="H36" s="16">
        <f>VLOOKUP(B36,'[3]Brokers'!$B$9:$X$67,23,0)</f>
        <v>0</v>
      </c>
      <c r="I36" s="16">
        <f>VLOOKUP(B36,'[1]Brokers'!$B$9:$R$67,17,0)</f>
        <v>0</v>
      </c>
      <c r="J36" s="16">
        <f>VLOOKUP(B36,'[3]Brokers'!$B$9:$M$67,12,0)</f>
        <v>10582300</v>
      </c>
      <c r="K36" s="16">
        <f>VLOOKUP(B36,'[2]Brokers'!$B$9:$T$66,19,0)</f>
        <v>0</v>
      </c>
      <c r="L36" s="33">
        <f>G36+H36+I36+J36+K36</f>
        <v>40593643</v>
      </c>
      <c r="M36" s="30">
        <f>VLOOKUP(B36,'[4]Sheet9'!$B$9:$AA$67,26,0)</f>
        <v>475609069.31000006</v>
      </c>
      <c r="N36" s="35">
        <f>M36/$M$75</f>
        <v>0.0022546789496617494</v>
      </c>
      <c r="O36" s="38"/>
      <c r="P36" s="1"/>
    </row>
    <row r="37" spans="1:16" ht="15">
      <c r="A37" s="11">
        <v>22</v>
      </c>
      <c r="B37" s="12" t="s">
        <v>43</v>
      </c>
      <c r="C37" s="13" t="s">
        <v>104</v>
      </c>
      <c r="D37" s="14" t="s">
        <v>2</v>
      </c>
      <c r="E37" s="15" t="s">
        <v>2</v>
      </c>
      <c r="F37" s="15" t="s">
        <v>2</v>
      </c>
      <c r="G37" s="16">
        <f>VLOOKUP(B37,'[3]Brokers'!$B$9:$H$67,7,0)</f>
        <v>74168112.17</v>
      </c>
      <c r="H37" s="16">
        <f>VLOOKUP(B37,'[3]Brokers'!$B$9:$X$67,23,0)</f>
        <v>0</v>
      </c>
      <c r="I37" s="16">
        <f>VLOOKUP(B37,'[1]Brokers'!$B$9:$R$67,17,0)</f>
        <v>0</v>
      </c>
      <c r="J37" s="16">
        <f>VLOOKUP(B37,'[3]Brokers'!$B$9:$M$67,12,0)</f>
        <v>83030700</v>
      </c>
      <c r="K37" s="16">
        <f>VLOOKUP(B37,'[2]Brokers'!$B$9:$T$66,19,0)</f>
        <v>0</v>
      </c>
      <c r="L37" s="33">
        <f>G37+H37+I37+J37+K37</f>
        <v>157198812.17000002</v>
      </c>
      <c r="M37" s="30">
        <f>VLOOKUP(B37,'[4]Sheet9'!$B$9:$AA$67,26,0)</f>
        <v>409787267.74</v>
      </c>
      <c r="N37" s="35">
        <f>M37/$M$75</f>
        <v>0.001942643204329987</v>
      </c>
      <c r="O37" s="38"/>
      <c r="P37" s="1"/>
    </row>
    <row r="38" spans="1:16" ht="15">
      <c r="A38" s="11">
        <v>23</v>
      </c>
      <c r="B38" s="12" t="s">
        <v>30</v>
      </c>
      <c r="C38" s="13" t="s">
        <v>93</v>
      </c>
      <c r="D38" s="14" t="s">
        <v>2</v>
      </c>
      <c r="E38" s="15"/>
      <c r="F38" s="15"/>
      <c r="G38" s="16">
        <f>VLOOKUP(B38,'[3]Brokers'!$B$9:$H$67,7,0)</f>
        <v>56447030</v>
      </c>
      <c r="H38" s="16">
        <f>VLOOKUP(B38,'[3]Brokers'!$B$9:$X$67,23,0)</f>
        <v>0</v>
      </c>
      <c r="I38" s="16">
        <f>VLOOKUP(B38,'[1]Brokers'!$B$9:$R$67,17,0)</f>
        <v>0</v>
      </c>
      <c r="J38" s="16">
        <f>VLOOKUP(B38,'[3]Brokers'!$B$9:$M$67,12,0)</f>
        <v>850000</v>
      </c>
      <c r="K38" s="16">
        <f>VLOOKUP(B38,'[2]Brokers'!$B$9:$T$66,19,0)</f>
        <v>0</v>
      </c>
      <c r="L38" s="33">
        <f>G38+H38+I38+J38+K38</f>
        <v>57297030</v>
      </c>
      <c r="M38" s="30">
        <f>VLOOKUP(B38,'[4]Sheet9'!$B$9:$AA$67,26,0)</f>
        <v>381340349.84</v>
      </c>
      <c r="N38" s="35">
        <f>M38/$M$75</f>
        <v>0.0018077873508347273</v>
      </c>
      <c r="O38" s="38"/>
      <c r="P38" s="1"/>
    </row>
    <row r="39" spans="1:16" ht="15">
      <c r="A39" s="11">
        <v>24</v>
      </c>
      <c r="B39" s="12" t="s">
        <v>57</v>
      </c>
      <c r="C39" s="13" t="s">
        <v>112</v>
      </c>
      <c r="D39" s="14" t="s">
        <v>2</v>
      </c>
      <c r="E39" s="15"/>
      <c r="F39" s="15"/>
      <c r="G39" s="16">
        <f>VLOOKUP(B39,'[3]Brokers'!$B$9:$H$67,7,0)</f>
        <v>25084903</v>
      </c>
      <c r="H39" s="16">
        <f>VLOOKUP(B39,'[3]Brokers'!$B$9:$X$67,23,0)</f>
        <v>0</v>
      </c>
      <c r="I39" s="16">
        <f>VLOOKUP(B39,'[1]Brokers'!$B$9:$R$67,17,0)</f>
        <v>0</v>
      </c>
      <c r="J39" s="16">
        <f>VLOOKUP(B39,'[3]Brokers'!$B$9:$M$67,12,0)</f>
        <v>112962900</v>
      </c>
      <c r="K39" s="16">
        <f>VLOOKUP(B39,'[2]Brokers'!$B$9:$T$66,19,0)</f>
        <v>0</v>
      </c>
      <c r="L39" s="33">
        <f>G39+H39+I39+J39+K39</f>
        <v>138047803</v>
      </c>
      <c r="M39" s="30">
        <f>VLOOKUP(B39,'[4]Sheet9'!$B$9:$AA$67,26,0)</f>
        <v>375979131.46</v>
      </c>
      <c r="N39" s="35">
        <f>M39/$M$75</f>
        <v>0.001782371884633752</v>
      </c>
      <c r="O39" s="38"/>
      <c r="P39" s="1"/>
    </row>
    <row r="40" spans="1:16" ht="15">
      <c r="A40" s="11">
        <v>25</v>
      </c>
      <c r="B40" s="12" t="s">
        <v>4</v>
      </c>
      <c r="C40" s="13" t="s">
        <v>68</v>
      </c>
      <c r="D40" s="14" t="s">
        <v>2</v>
      </c>
      <c r="E40" s="15" t="s">
        <v>2</v>
      </c>
      <c r="F40" s="15" t="s">
        <v>2</v>
      </c>
      <c r="G40" s="16">
        <f>VLOOKUP(B40,'[3]Brokers'!$B$9:$H$67,7,0)</f>
        <v>11717073</v>
      </c>
      <c r="H40" s="16">
        <f>VLOOKUP(B40,'[3]Brokers'!$B$9:$X$67,23,0)</f>
        <v>0</v>
      </c>
      <c r="I40" s="16">
        <f>VLOOKUP(B40,'[1]Brokers'!$B$9:$R$67,17,0)</f>
        <v>0</v>
      </c>
      <c r="J40" s="16">
        <f>VLOOKUP(B40,'[3]Brokers'!$B$9:$M$67,12,0)</f>
        <v>40034800</v>
      </c>
      <c r="K40" s="16">
        <f>VLOOKUP(B40,'[2]Brokers'!$B$9:$T$66,19,0)</f>
        <v>0</v>
      </c>
      <c r="L40" s="33">
        <f>G40+H40+I40+J40+K40</f>
        <v>51751873</v>
      </c>
      <c r="M40" s="30">
        <f>VLOOKUP(B40,'[4]Sheet9'!$B$9:$AA$67,26,0)</f>
        <v>371537189.32000005</v>
      </c>
      <c r="N40" s="35">
        <f>M40/$M$75</f>
        <v>0.001761314352124536</v>
      </c>
      <c r="O40" s="38"/>
      <c r="P40" s="1"/>
    </row>
    <row r="41" spans="1:16" ht="15">
      <c r="A41" s="11">
        <v>26</v>
      </c>
      <c r="B41" s="12" t="s">
        <v>23</v>
      </c>
      <c r="C41" s="13" t="s">
        <v>86</v>
      </c>
      <c r="D41" s="14" t="s">
        <v>2</v>
      </c>
      <c r="E41" s="15"/>
      <c r="F41" s="15"/>
      <c r="G41" s="16">
        <f>VLOOKUP(B41,'[3]Brokers'!$B$9:$H$67,7,0)</f>
        <v>8410060</v>
      </c>
      <c r="H41" s="16">
        <f>VLOOKUP(B41,'[3]Brokers'!$B$9:$X$67,23,0)</f>
        <v>0</v>
      </c>
      <c r="I41" s="16">
        <f>VLOOKUP(B41,'[1]Brokers'!$B$9:$R$67,17,0)</f>
        <v>0</v>
      </c>
      <c r="J41" s="16">
        <f>VLOOKUP(B41,'[3]Brokers'!$B$9:$M$67,12,0)</f>
        <v>1526000</v>
      </c>
      <c r="K41" s="16">
        <f>VLOOKUP(B41,'[2]Brokers'!$B$9:$T$66,19,0)</f>
        <v>0</v>
      </c>
      <c r="L41" s="33">
        <f>G41+H41+I41+J41+K41</f>
        <v>9936060</v>
      </c>
      <c r="M41" s="30">
        <f>VLOOKUP(B41,'[4]Sheet9'!$B$9:$AA$67,26,0)</f>
        <v>366518305.91999996</v>
      </c>
      <c r="N41" s="35">
        <f>M41/$M$75</f>
        <v>0.0017375217638772094</v>
      </c>
      <c r="O41" s="38"/>
      <c r="P41" s="1"/>
    </row>
    <row r="42" spans="1:16" ht="15">
      <c r="A42" s="11">
        <v>27</v>
      </c>
      <c r="B42" s="12" t="s">
        <v>34</v>
      </c>
      <c r="C42" s="13" t="s">
        <v>97</v>
      </c>
      <c r="D42" s="14" t="s">
        <v>2</v>
      </c>
      <c r="E42" s="15"/>
      <c r="F42" s="15"/>
      <c r="G42" s="16">
        <f>VLOOKUP(B42,'[3]Brokers'!$B$9:$H$67,7,0)</f>
        <v>0</v>
      </c>
      <c r="H42" s="16">
        <f>VLOOKUP(B42,'[3]Brokers'!$B$9:$X$67,23,0)</f>
        <v>0</v>
      </c>
      <c r="I42" s="16">
        <f>VLOOKUP(B42,'[1]Brokers'!$B$9:$R$67,17,0)</f>
        <v>0</v>
      </c>
      <c r="J42" s="16">
        <f>VLOOKUP(B42,'[3]Brokers'!$B$9:$M$67,12,0)</f>
        <v>7994700</v>
      </c>
      <c r="K42" s="16">
        <f>VLOOKUP(B42,'[2]Brokers'!$B$9:$T$66,19,0)</f>
        <v>0</v>
      </c>
      <c r="L42" s="33">
        <f>G42+H42+I42+J42+K42</f>
        <v>7994700</v>
      </c>
      <c r="M42" s="30">
        <f>VLOOKUP(B42,'[4]Sheet9'!$B$9:$AA$67,26,0)</f>
        <v>308590521.88000005</v>
      </c>
      <c r="N42" s="35">
        <f>M42/$M$75</f>
        <v>0.0014629085075214745</v>
      </c>
      <c r="O42" s="38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VLOOKUP(B43,'[3]Brokers'!$B$9:$H$67,7,0)</f>
        <v>44049420</v>
      </c>
      <c r="H43" s="16">
        <f>VLOOKUP(B43,'[3]Brokers'!$B$9:$X$67,23,0)</f>
        <v>0</v>
      </c>
      <c r="I43" s="16">
        <f>VLOOKUP(B43,'[1]Brokers'!$B$9:$R$67,17,0)</f>
        <v>0</v>
      </c>
      <c r="J43" s="16">
        <f>VLOOKUP(B43,'[3]Brokers'!$B$9:$M$67,12,0)</f>
        <v>8236800</v>
      </c>
      <c r="K43" s="16">
        <f>VLOOKUP(B43,'[2]Brokers'!$B$9:$T$66,19,0)</f>
        <v>0</v>
      </c>
      <c r="L43" s="33">
        <f>G43+H43+I43+J43+K43</f>
        <v>52286220</v>
      </c>
      <c r="M43" s="30">
        <f>VLOOKUP(B43,'[4]Sheet9'!$B$9:$AA$67,26,0)</f>
        <v>262418853.95</v>
      </c>
      <c r="N43" s="35">
        <f>M43/$M$75</f>
        <v>0.0012440264582292433</v>
      </c>
      <c r="O43" s="38"/>
      <c r="P43" s="1"/>
    </row>
    <row r="44" spans="1:16" ht="1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VLOOKUP(B44,'[3]Brokers'!$B$9:$H$67,7,0)</f>
        <v>3248472</v>
      </c>
      <c r="H44" s="16">
        <f>VLOOKUP(B44,'[3]Brokers'!$B$9:$X$67,23,0)</f>
        <v>0</v>
      </c>
      <c r="I44" s="16">
        <f>VLOOKUP(B44,'[1]Brokers'!$B$9:$R$67,17,0)</f>
        <v>0</v>
      </c>
      <c r="J44" s="16">
        <f>VLOOKUP(B44,'[3]Brokers'!$B$9:$M$67,12,0)</f>
        <v>4838800</v>
      </c>
      <c r="K44" s="16">
        <f>VLOOKUP(B44,'[2]Brokers'!$B$9:$T$66,19,0)</f>
        <v>0</v>
      </c>
      <c r="L44" s="33">
        <f>G44+H44+I44+J44+K44</f>
        <v>8087272</v>
      </c>
      <c r="M44" s="30">
        <f>VLOOKUP(B44,'[4]Sheet9'!$B$9:$AA$67,26,0)</f>
        <v>256100733.36</v>
      </c>
      <c r="N44" s="35">
        <f>M44/$M$75</f>
        <v>0.0012140746881413344</v>
      </c>
      <c r="O44" s="38"/>
      <c r="P44" s="1"/>
    </row>
    <row r="45" spans="1:16" ht="15">
      <c r="A45" s="11">
        <v>30</v>
      </c>
      <c r="B45" s="12" t="s">
        <v>20</v>
      </c>
      <c r="C45" s="13" t="s">
        <v>83</v>
      </c>
      <c r="D45" s="14" t="s">
        <v>2</v>
      </c>
      <c r="E45" s="15"/>
      <c r="F45" s="15"/>
      <c r="G45" s="16">
        <f>VLOOKUP(B45,'[3]Brokers'!$B$9:$H$67,7,0)</f>
        <v>16751530</v>
      </c>
      <c r="H45" s="16">
        <f>VLOOKUP(B45,'[3]Brokers'!$B$9:$X$67,23,0)</f>
        <v>0</v>
      </c>
      <c r="I45" s="16">
        <f>VLOOKUP(B45,'[1]Brokers'!$B$9:$R$67,17,0)</f>
        <v>0</v>
      </c>
      <c r="J45" s="16">
        <f>VLOOKUP(B45,'[3]Brokers'!$B$9:$M$67,12,0)</f>
        <v>53030800</v>
      </c>
      <c r="K45" s="16">
        <f>VLOOKUP(B45,'[2]Brokers'!$B$9:$T$66,19,0)</f>
        <v>0</v>
      </c>
      <c r="L45" s="33">
        <f>G45+H45+I45+J45+K45</f>
        <v>69782330</v>
      </c>
      <c r="M45" s="30">
        <f>VLOOKUP(B45,'[4]Sheet9'!$B$9:$AA$67,26,0)</f>
        <v>190232349.91</v>
      </c>
      <c r="N45" s="35">
        <f>M45/$M$75</f>
        <v>0.0009018181161032519</v>
      </c>
      <c r="O45" s="38"/>
      <c r="P45" s="1"/>
    </row>
    <row r="46" spans="1:16" ht="15">
      <c r="A46" s="11">
        <v>31</v>
      </c>
      <c r="B46" s="12" t="s">
        <v>33</v>
      </c>
      <c r="C46" s="13" t="s">
        <v>96</v>
      </c>
      <c r="D46" s="14" t="s">
        <v>2</v>
      </c>
      <c r="E46" s="15"/>
      <c r="F46" s="15"/>
      <c r="G46" s="16">
        <f>VLOOKUP(B46,'[3]Brokers'!$B$9:$H$67,7,0)</f>
        <v>0</v>
      </c>
      <c r="H46" s="16">
        <f>VLOOKUP(B46,'[3]Brokers'!$B$9:$X$67,23,0)</f>
        <v>0</v>
      </c>
      <c r="I46" s="16">
        <f>VLOOKUP(B46,'[1]Brokers'!$B$9:$R$67,17,0)</f>
        <v>0</v>
      </c>
      <c r="J46" s="16">
        <f>VLOOKUP(B46,'[3]Brokers'!$B$9:$M$67,12,0)</f>
        <v>4420500</v>
      </c>
      <c r="K46" s="16">
        <f>VLOOKUP(B46,'[2]Brokers'!$B$9:$T$66,19,0)</f>
        <v>0</v>
      </c>
      <c r="L46" s="33">
        <f>G46+H46+I46+J46+K46</f>
        <v>4420500</v>
      </c>
      <c r="M46" s="30">
        <f>VLOOKUP(B46,'[4]Sheet9'!$B$9:$AA$67,26,0)</f>
        <v>176331062</v>
      </c>
      <c r="N46" s="35">
        <f>M46/$M$75</f>
        <v>0.0008359174778556764</v>
      </c>
      <c r="O46" s="38"/>
      <c r="P46" s="1"/>
    </row>
    <row r="47" spans="1:16" ht="15">
      <c r="A47" s="11">
        <v>32</v>
      </c>
      <c r="B47" s="12" t="s">
        <v>22</v>
      </c>
      <c r="C47" s="13" t="s">
        <v>85</v>
      </c>
      <c r="D47" s="14" t="s">
        <v>2</v>
      </c>
      <c r="E47" s="15"/>
      <c r="F47" s="15"/>
      <c r="G47" s="16">
        <f>VLOOKUP(B47,'[3]Brokers'!$B$9:$H$67,7,0)</f>
        <v>14131484</v>
      </c>
      <c r="H47" s="16">
        <f>VLOOKUP(B47,'[3]Brokers'!$B$9:$X$67,23,0)</f>
        <v>0</v>
      </c>
      <c r="I47" s="16">
        <f>VLOOKUP(B47,'[1]Brokers'!$B$9:$R$67,17,0)</f>
        <v>0</v>
      </c>
      <c r="J47" s="16">
        <f>VLOOKUP(B47,'[3]Brokers'!$B$9:$M$67,12,0)</f>
        <v>1663200</v>
      </c>
      <c r="K47" s="16">
        <f>VLOOKUP(B47,'[2]Brokers'!$B$9:$T$66,19,0)</f>
        <v>0</v>
      </c>
      <c r="L47" s="33">
        <f>G47+H47+I47+J47+K47</f>
        <v>15794684</v>
      </c>
      <c r="M47" s="30">
        <f>VLOOKUP(B47,'[4]Sheet9'!$B$9:$AA$67,26,0)</f>
        <v>165365166.82999998</v>
      </c>
      <c r="N47" s="35">
        <f>M47/$M$75</f>
        <v>0.0007839324031390268</v>
      </c>
      <c r="O47" s="38"/>
      <c r="P47" s="1"/>
    </row>
    <row r="48" spans="1:15" ht="15">
      <c r="A48" s="11">
        <v>33</v>
      </c>
      <c r="B48" s="12" t="s">
        <v>36</v>
      </c>
      <c r="C48" s="13" t="s">
        <v>98</v>
      </c>
      <c r="D48" s="14" t="s">
        <v>2</v>
      </c>
      <c r="E48" s="15"/>
      <c r="F48" s="15"/>
      <c r="G48" s="16">
        <f>VLOOKUP(B48,'[3]Brokers'!$B$9:$H$67,7,0)</f>
        <v>8600804.5</v>
      </c>
      <c r="H48" s="16">
        <f>VLOOKUP(B48,'[3]Brokers'!$B$9:$X$67,23,0)</f>
        <v>0</v>
      </c>
      <c r="I48" s="16">
        <f>VLOOKUP(B48,'[1]Brokers'!$B$9:$R$67,17,0)</f>
        <v>0</v>
      </c>
      <c r="J48" s="16">
        <f>VLOOKUP(B48,'[3]Brokers'!$B$9:$M$67,12,0)</f>
        <v>1929900</v>
      </c>
      <c r="K48" s="16">
        <f>VLOOKUP(B48,'[2]Brokers'!$B$9:$T$66,19,0)</f>
        <v>0</v>
      </c>
      <c r="L48" s="33">
        <f>G48+H48+I48+J48+K48</f>
        <v>10530704.5</v>
      </c>
      <c r="M48" s="30">
        <f>VLOOKUP(B48,'[4]Sheet9'!$B$9:$AA$67,26,0)</f>
        <v>135767444.64000002</v>
      </c>
      <c r="N48" s="35">
        <f>M48/$M$75</f>
        <v>0.0006436210308673748</v>
      </c>
      <c r="O48" s="38"/>
    </row>
    <row r="49" spans="1:15" ht="1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VLOOKUP(B49,'[3]Brokers'!$B$9:$H$67,7,0)</f>
        <v>38665584</v>
      </c>
      <c r="H49" s="16">
        <f>VLOOKUP(B49,'[3]Brokers'!$B$9:$X$67,23,0)</f>
        <v>0</v>
      </c>
      <c r="I49" s="16">
        <f>VLOOKUP(B49,'[1]Brokers'!$B$9:$R$67,17,0)</f>
        <v>0</v>
      </c>
      <c r="J49" s="16">
        <f>VLOOKUP(B49,'[3]Brokers'!$B$9:$M$67,12,0)</f>
        <v>7620500</v>
      </c>
      <c r="K49" s="16">
        <f>VLOOKUP(B49,'[2]Brokers'!$B$9:$T$66,19,0)</f>
        <v>0</v>
      </c>
      <c r="L49" s="33">
        <f>G49+H49+I49+J49+K49</f>
        <v>46286084</v>
      </c>
      <c r="M49" s="30">
        <f>VLOOKUP(B49,'[4]Sheet9'!$B$9:$AA$67,26,0)</f>
        <v>125192567.77</v>
      </c>
      <c r="N49" s="35">
        <f>M49/$M$75</f>
        <v>0.0005934896229263011</v>
      </c>
      <c r="O49" s="38"/>
    </row>
    <row r="50" spans="1:16" s="18" customFormat="1" ht="15">
      <c r="A50" s="11">
        <v>35</v>
      </c>
      <c r="B50" s="12" t="s">
        <v>15</v>
      </c>
      <c r="C50" s="13" t="s">
        <v>78</v>
      </c>
      <c r="D50" s="14" t="s">
        <v>2</v>
      </c>
      <c r="E50" s="15"/>
      <c r="F50" s="15"/>
      <c r="G50" s="16">
        <f>VLOOKUP(B50,'[3]Brokers'!$B$9:$H$67,7,0)</f>
        <v>4702130</v>
      </c>
      <c r="H50" s="16">
        <f>VLOOKUP(B50,'[3]Brokers'!$B$9:$X$67,23,0)</f>
        <v>0</v>
      </c>
      <c r="I50" s="16">
        <f>VLOOKUP(B50,'[1]Brokers'!$B$9:$R$67,17,0)</f>
        <v>0</v>
      </c>
      <c r="J50" s="16">
        <f>VLOOKUP(B50,'[3]Brokers'!$B$9:$M$67,12,0)</f>
        <v>105000</v>
      </c>
      <c r="K50" s="16">
        <f>VLOOKUP(B50,'[2]Brokers'!$B$9:$T$66,19,0)</f>
        <v>0</v>
      </c>
      <c r="L50" s="33">
        <f>G50+H50+I50+J50+K50</f>
        <v>4807130</v>
      </c>
      <c r="M50" s="30">
        <f>VLOOKUP(B50,'[4]Sheet9'!$B$9:$AA$67,26,0)</f>
        <v>107414587.4</v>
      </c>
      <c r="N50" s="35">
        <f>M50/$M$75</f>
        <v>0.0005092110826413336</v>
      </c>
      <c r="O50" s="38"/>
      <c r="P50" s="17"/>
    </row>
    <row r="51" spans="1:15" ht="1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VLOOKUP(B51,'[3]Brokers'!$B$9:$H$67,7,0)</f>
        <v>6663064</v>
      </c>
      <c r="H51" s="16">
        <f>VLOOKUP(B51,'[3]Brokers'!$B$9:$X$67,23,0)</f>
        <v>0</v>
      </c>
      <c r="I51" s="16">
        <f>VLOOKUP(B51,'[1]Brokers'!$B$9:$R$67,17,0)</f>
        <v>0</v>
      </c>
      <c r="J51" s="16">
        <f>VLOOKUP(B51,'[3]Brokers'!$B$9:$M$67,12,0)</f>
        <v>1318800</v>
      </c>
      <c r="K51" s="16">
        <f>VLOOKUP(B51,'[2]Brokers'!$B$9:$T$66,19,0)</f>
        <v>0</v>
      </c>
      <c r="L51" s="33">
        <f>G51+H51+I51+J51+K51</f>
        <v>7981864</v>
      </c>
      <c r="M51" s="30">
        <f>VLOOKUP(B51,'[4]Sheet9'!$B$9:$AA$67,26,0)</f>
        <v>85575685.23999998</v>
      </c>
      <c r="N51" s="35">
        <f>M51/$M$75</f>
        <v>0.000405681280202305</v>
      </c>
      <c r="O51" s="38"/>
    </row>
    <row r="52" spans="1:15" ht="1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VLOOKUP(B52,'[3]Brokers'!$B$9:$H$67,7,0)</f>
        <v>7695300</v>
      </c>
      <c r="H52" s="16">
        <f>VLOOKUP(B52,'[3]Brokers'!$B$9:$X$67,23,0)</f>
        <v>0</v>
      </c>
      <c r="I52" s="16">
        <f>VLOOKUP(B52,'[1]Brokers'!$B$9:$R$67,17,0)</f>
        <v>0</v>
      </c>
      <c r="J52" s="16">
        <f>VLOOKUP(B52,'[3]Brokers'!$B$9:$M$67,12,0)</f>
        <v>22572200</v>
      </c>
      <c r="K52" s="16">
        <f>VLOOKUP(B52,'[2]Brokers'!$B$9:$T$66,19,0)</f>
        <v>0</v>
      </c>
      <c r="L52" s="33">
        <f>G52+H52+I52+J52+K52</f>
        <v>30267500</v>
      </c>
      <c r="M52" s="30">
        <f>VLOOKUP(B52,'[4]Sheet9'!$B$9:$AA$67,26,0)</f>
        <v>81564304.12</v>
      </c>
      <c r="N52" s="35">
        <f>M52/$M$75</f>
        <v>0.0003866648712354705</v>
      </c>
      <c r="O52" s="38"/>
    </row>
    <row r="53" spans="1:15" ht="15">
      <c r="A53" s="11">
        <v>38</v>
      </c>
      <c r="B53" s="12" t="s">
        <v>28</v>
      </c>
      <c r="C53" s="13" t="s">
        <v>91</v>
      </c>
      <c r="D53" s="14" t="s">
        <v>2</v>
      </c>
      <c r="E53" s="15"/>
      <c r="F53" s="15"/>
      <c r="G53" s="16">
        <f>VLOOKUP(B53,'[3]Brokers'!$B$9:$H$67,7,0)</f>
        <v>2061810</v>
      </c>
      <c r="H53" s="16">
        <f>VLOOKUP(B53,'[3]Brokers'!$B$9:$X$67,23,0)</f>
        <v>0</v>
      </c>
      <c r="I53" s="16">
        <f>VLOOKUP(B53,'[1]Brokers'!$B$9:$R$67,17,0)</f>
        <v>0</v>
      </c>
      <c r="J53" s="16">
        <f>VLOOKUP(B53,'[3]Brokers'!$B$9:$M$67,12,0)</f>
        <v>1458100</v>
      </c>
      <c r="K53" s="16">
        <f>VLOOKUP(B53,'[2]Brokers'!$B$9:$T$66,19,0)</f>
        <v>0</v>
      </c>
      <c r="L53" s="33">
        <f>G53+H53+I53+J53+K53</f>
        <v>3519910</v>
      </c>
      <c r="M53" s="30">
        <f>VLOOKUP(B53,'[4]Sheet9'!$B$9:$AA$67,26,0)</f>
        <v>79288513.72</v>
      </c>
      <c r="N53" s="35">
        <f>M53/$M$75</f>
        <v>0.0003758762277048362</v>
      </c>
      <c r="O53" s="38"/>
    </row>
    <row r="54" spans="1:15" ht="1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VLOOKUP(B54,'[3]Brokers'!$B$9:$H$67,7,0)</f>
        <v>1639200</v>
      </c>
      <c r="H54" s="16">
        <f>VLOOKUP(B54,'[3]Brokers'!$B$9:$X$67,23,0)</f>
        <v>0</v>
      </c>
      <c r="I54" s="16">
        <f>VLOOKUP(B54,'[1]Brokers'!$B$9:$R$67,17,0)</f>
        <v>0</v>
      </c>
      <c r="J54" s="16">
        <f>VLOOKUP(B54,'[3]Brokers'!$B$9:$M$67,12,0)</f>
        <v>0</v>
      </c>
      <c r="K54" s="16">
        <f>VLOOKUP(B54,'[2]Brokers'!$B$9:$T$66,19,0)</f>
        <v>0</v>
      </c>
      <c r="L54" s="33">
        <f>G54+H54+I54+J54+K54</f>
        <v>1639200</v>
      </c>
      <c r="M54" s="30">
        <f>VLOOKUP(B54,'[4]Sheet9'!$B$9:$AA$67,26,0)</f>
        <v>64291744.97</v>
      </c>
      <c r="N54" s="35">
        <f>M54/$M$75</f>
        <v>0.000304782337795157</v>
      </c>
      <c r="O54" s="38"/>
    </row>
    <row r="55" spans="1:15" ht="1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VLOOKUP(B55,'[3]Brokers'!$B$9:$H$67,7,0)</f>
        <v>0</v>
      </c>
      <c r="H55" s="16">
        <f>VLOOKUP(B55,'[3]Brokers'!$B$9:$X$67,23,0)</f>
        <v>0</v>
      </c>
      <c r="I55" s="16">
        <f>VLOOKUP(B55,'[1]Brokers'!$B$9:$R$67,17,0)</f>
        <v>0</v>
      </c>
      <c r="J55" s="16">
        <f>VLOOKUP(B55,'[3]Brokers'!$B$9:$M$67,12,0)</f>
        <v>738500</v>
      </c>
      <c r="K55" s="16">
        <f>VLOOKUP(B55,'[2]Brokers'!$B$9:$T$66,19,0)</f>
        <v>0</v>
      </c>
      <c r="L55" s="33">
        <f>G55+H55+I55+J55+K55</f>
        <v>738500</v>
      </c>
      <c r="M55" s="30">
        <f>VLOOKUP(B55,'[4]Sheet9'!$B$9:$AA$67,26,0)</f>
        <v>57166860.419999994</v>
      </c>
      <c r="N55" s="35">
        <f>M55/$M$75</f>
        <v>0.00027100601129036406</v>
      </c>
      <c r="O55" s="38"/>
    </row>
    <row r="56" spans="1:15" ht="1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VLOOKUP(B56,'[3]Brokers'!$B$9:$H$67,7,0)</f>
        <v>758200</v>
      </c>
      <c r="H56" s="16">
        <f>VLOOKUP(B56,'[3]Brokers'!$B$9:$X$67,23,0)</f>
        <v>0</v>
      </c>
      <c r="I56" s="16">
        <f>VLOOKUP(B56,'[1]Brokers'!$B$9:$R$67,17,0)</f>
        <v>0</v>
      </c>
      <c r="J56" s="16">
        <f>VLOOKUP(B56,'[3]Brokers'!$B$9:$M$67,12,0)</f>
        <v>0</v>
      </c>
      <c r="K56" s="16">
        <f>VLOOKUP(B56,'[2]Brokers'!$B$9:$T$66,19,0)</f>
        <v>0</v>
      </c>
      <c r="L56" s="33">
        <f>G56+H56+I56+J56+K56</f>
        <v>758200</v>
      </c>
      <c r="M56" s="30">
        <f>VLOOKUP(B56,'[4]Sheet9'!$B$9:$AA$67,26,0)</f>
        <v>45685035.03</v>
      </c>
      <c r="N56" s="35">
        <f>M56/$M$75</f>
        <v>0.00021657511061792294</v>
      </c>
      <c r="O56" s="38"/>
    </row>
    <row r="57" spans="1:15" ht="15">
      <c r="A57" s="11">
        <v>42</v>
      </c>
      <c r="B57" s="12" t="s">
        <v>127</v>
      </c>
      <c r="C57" s="13" t="s">
        <v>128</v>
      </c>
      <c r="D57" s="14" t="s">
        <v>2</v>
      </c>
      <c r="E57" s="15"/>
      <c r="F57" s="15"/>
      <c r="G57" s="16">
        <f>VLOOKUP(B57,'[3]Brokers'!$B$9:$H$67,7,0)</f>
        <v>4357664.15</v>
      </c>
      <c r="H57" s="16">
        <f>VLOOKUP(B57,'[3]Brokers'!$B$9:$X$67,23,0)</f>
        <v>0</v>
      </c>
      <c r="I57" s="16">
        <f>VLOOKUP(B57,'[1]Brokers'!$B$9:$R$67,17,0)</f>
        <v>0</v>
      </c>
      <c r="J57" s="16">
        <f>VLOOKUP(B57,'[3]Brokers'!$B$9:$M$67,12,0)</f>
        <v>9011800</v>
      </c>
      <c r="K57" s="16"/>
      <c r="L57" s="33">
        <f>G57+H57+I57+J57+K57</f>
        <v>13369464.15</v>
      </c>
      <c r="M57" s="30">
        <f>VLOOKUP(B57,'[4]Sheet9'!$B$9:$AA$67,26,0)</f>
        <v>26028587.15</v>
      </c>
      <c r="N57" s="35">
        <f>M57/$M$75</f>
        <v>0.0001233914812046823</v>
      </c>
      <c r="O57" s="38"/>
    </row>
    <row r="58" spans="1:15" ht="1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VLOOKUP(B58,'[3]Brokers'!$B$9:$H$67,7,0)</f>
        <v>3506520</v>
      </c>
      <c r="H58" s="16">
        <f>VLOOKUP(B58,'[3]Brokers'!$B$9:$X$67,23,0)</f>
        <v>0</v>
      </c>
      <c r="I58" s="16">
        <f>VLOOKUP(B58,'[1]Brokers'!$B$9:$R$67,17,0)</f>
        <v>0</v>
      </c>
      <c r="J58" s="16">
        <f>VLOOKUP(B58,'[3]Brokers'!$B$9:$M$67,12,0)</f>
        <v>0</v>
      </c>
      <c r="K58" s="16">
        <f>VLOOKUP(B58,'[2]Brokers'!$B$9:$T$66,19,0)</f>
        <v>0</v>
      </c>
      <c r="L58" s="33">
        <f>G58+H58+I58+J58+K58</f>
        <v>3506520</v>
      </c>
      <c r="M58" s="30">
        <f>VLOOKUP(B58,'[4]Sheet9'!$B$9:$AA$67,26,0)</f>
        <v>18259802.5</v>
      </c>
      <c r="N58" s="35">
        <f>M58/$M$75</f>
        <v>8.656267295629838E-05</v>
      </c>
      <c r="O58" s="38"/>
    </row>
    <row r="59" spans="1:15" ht="1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VLOOKUP(B59,'[3]Brokers'!$B$9:$H$67,7,0)</f>
        <v>9603762</v>
      </c>
      <c r="H59" s="16">
        <f>VLOOKUP(B59,'[3]Brokers'!$B$9:$X$67,23,0)</f>
        <v>0</v>
      </c>
      <c r="I59" s="16">
        <f>VLOOKUP(B59,'[1]Brokers'!$B$9:$R$67,17,0)</f>
        <v>0</v>
      </c>
      <c r="J59" s="16">
        <f>VLOOKUP(B59,'[3]Brokers'!$B$9:$M$67,12,0)</f>
        <v>0</v>
      </c>
      <c r="K59" s="16">
        <f>VLOOKUP(B59,'[2]Brokers'!$B$9:$T$66,19,0)</f>
        <v>0</v>
      </c>
      <c r="L59" s="33">
        <f>G59+H59+I59+J59+K59</f>
        <v>9603762</v>
      </c>
      <c r="M59" s="30">
        <f>VLOOKUP(B59,'[4]Sheet9'!$B$9:$AA$67,26,0)</f>
        <v>9603762</v>
      </c>
      <c r="N59" s="35">
        <f>M59/$M$75</f>
        <v>4.552772732104447E-05</v>
      </c>
      <c r="O59" s="38"/>
    </row>
    <row r="60" spans="1:15" ht="1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VLOOKUP(B60,'[3]Brokers'!$B$9:$H$67,7,0)</f>
        <v>0</v>
      </c>
      <c r="H60" s="16">
        <f>VLOOKUP(B60,'[3]Brokers'!$B$9:$X$67,23,0)</f>
        <v>0</v>
      </c>
      <c r="I60" s="16">
        <f>VLOOKUP(B60,'[1]Brokers'!$B$9:$R$67,17,0)</f>
        <v>0</v>
      </c>
      <c r="J60" s="16">
        <f>VLOOKUP(B60,'[3]Brokers'!$B$9:$M$67,12,0)</f>
        <v>0</v>
      </c>
      <c r="K60" s="16">
        <f>VLOOKUP(B60,'[2]Brokers'!$B$9:$T$66,19,0)</f>
        <v>0</v>
      </c>
      <c r="L60" s="33">
        <f>G60+H60+I60+J60+K60</f>
        <v>0</v>
      </c>
      <c r="M60" s="30">
        <f>VLOOKUP(B60,'[4]Sheet9'!$B$9:$AA$67,26,0)</f>
        <v>3788300</v>
      </c>
      <c r="N60" s="35">
        <f>M60/$M$75</f>
        <v>1.7958867515699864E-05</v>
      </c>
      <c r="O60" s="38"/>
    </row>
    <row r="61" spans="1:15" ht="15">
      <c r="A61" s="11">
        <v>46</v>
      </c>
      <c r="B61" s="12" t="s">
        <v>31</v>
      </c>
      <c r="C61" s="13" t="s">
        <v>94</v>
      </c>
      <c r="D61" s="14" t="s">
        <v>2</v>
      </c>
      <c r="E61" s="15" t="s">
        <v>2</v>
      </c>
      <c r="F61" s="15"/>
      <c r="G61" s="16">
        <f>VLOOKUP(B61,'[3]Brokers'!$B$9:$H$67,7,0)</f>
        <v>0</v>
      </c>
      <c r="H61" s="16">
        <f>VLOOKUP(B61,'[3]Brokers'!$B$9:$X$67,23,0)</f>
        <v>0</v>
      </c>
      <c r="I61" s="16">
        <f>VLOOKUP(B61,'[1]Brokers'!$B$9:$R$67,17,0)</f>
        <v>0</v>
      </c>
      <c r="J61" s="16">
        <f>VLOOKUP(B61,'[3]Brokers'!$B$9:$M$67,12,0)</f>
        <v>0</v>
      </c>
      <c r="K61" s="16">
        <f>VLOOKUP(B61,'[2]Brokers'!$B$9:$T$66,19,0)</f>
        <v>0</v>
      </c>
      <c r="L61" s="33">
        <f>G61+H61+I61+J61+K61</f>
        <v>0</v>
      </c>
      <c r="M61" s="30">
        <f>VLOOKUP(B61,'[4]Sheet9'!$B$9:$AA$67,26,0)</f>
        <v>0</v>
      </c>
      <c r="N61" s="35">
        <f>M61/$M$75</f>
        <v>0</v>
      </c>
      <c r="O61" s="38"/>
    </row>
    <row r="62" spans="1:15" ht="1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VLOOKUP(B62,'[3]Brokers'!$B$9:$H$67,7,0)</f>
        <v>0</v>
      </c>
      <c r="H62" s="16">
        <f>VLOOKUP(B62,'[3]Brokers'!$B$9:$X$67,23,0)</f>
        <v>0</v>
      </c>
      <c r="I62" s="16">
        <f>VLOOKUP(B62,'[1]Brokers'!$B$9:$R$67,17,0)</f>
        <v>0</v>
      </c>
      <c r="J62" s="16">
        <f>VLOOKUP(B62,'[3]Brokers'!$B$9:$M$67,12,0)</f>
        <v>0</v>
      </c>
      <c r="K62" s="16">
        <f>VLOOKUP(B62,'[2]Brokers'!$B$9:$T$66,19,0)</f>
        <v>0</v>
      </c>
      <c r="L62" s="33">
        <f>G62+H62+I62+J62+K62</f>
        <v>0</v>
      </c>
      <c r="M62" s="30">
        <f>VLOOKUP(B62,'[4]Sheet9'!$B$9:$AA$67,26,0)</f>
        <v>0</v>
      </c>
      <c r="N62" s="35">
        <f>M62/$M$75</f>
        <v>0</v>
      </c>
      <c r="O62" s="38"/>
    </row>
    <row r="63" spans="1:15" ht="1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VLOOKUP(B63,'[3]Brokers'!$B$9:$H$67,7,0)</f>
        <v>0</v>
      </c>
      <c r="H63" s="16">
        <f>VLOOKUP(B63,'[3]Brokers'!$B$9:$X$67,23,0)</f>
        <v>0</v>
      </c>
      <c r="I63" s="16">
        <f>VLOOKUP(B63,'[1]Brokers'!$B$9:$R$67,17,0)</f>
        <v>0</v>
      </c>
      <c r="J63" s="16">
        <f>VLOOKUP(B63,'[3]Brokers'!$B$9:$M$67,12,0)</f>
        <v>0</v>
      </c>
      <c r="K63" s="16">
        <f>VLOOKUP(B63,'[2]Brokers'!$B$9:$T$66,19,0)</f>
        <v>0</v>
      </c>
      <c r="L63" s="33">
        <f>G63+H63+I63+J63+K63</f>
        <v>0</v>
      </c>
      <c r="M63" s="30">
        <f>VLOOKUP(B63,'[4]Sheet9'!$B$9:$AA$67,26,0)</f>
        <v>0</v>
      </c>
      <c r="N63" s="35">
        <f>M63/$M$75</f>
        <v>0</v>
      </c>
      <c r="O63" s="38"/>
    </row>
    <row r="64" spans="1:15" ht="1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VLOOKUP(B64,'[3]Brokers'!$B$9:$H$67,7,0)</f>
        <v>0</v>
      </c>
      <c r="H64" s="16">
        <f>VLOOKUP(B64,'[3]Brokers'!$B$9:$X$67,23,0)</f>
        <v>0</v>
      </c>
      <c r="I64" s="16">
        <f>VLOOKUP(B64,'[1]Brokers'!$B$9:$R$67,17,0)</f>
        <v>0</v>
      </c>
      <c r="J64" s="16">
        <f>VLOOKUP(B64,'[3]Brokers'!$B$9:$M$67,12,0)</f>
        <v>0</v>
      </c>
      <c r="K64" s="16">
        <f>VLOOKUP(B64,'[2]Brokers'!$B$9:$T$66,19,0)</f>
        <v>0</v>
      </c>
      <c r="L64" s="33">
        <f>G64+H64+I64+J64+K64</f>
        <v>0</v>
      </c>
      <c r="M64" s="30">
        <f>VLOOKUP(B64,'[4]Sheet9'!$B$9:$AA$67,26,0)</f>
        <v>0</v>
      </c>
      <c r="N64" s="35">
        <f>M64/$M$75</f>
        <v>0</v>
      </c>
      <c r="O64" s="38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VLOOKUP(B65,'[3]Brokers'!$B$9:$H$67,7,0)</f>
        <v>0</v>
      </c>
      <c r="H65" s="16">
        <f>VLOOKUP(B65,'[3]Brokers'!$B$9:$X$67,23,0)</f>
        <v>0</v>
      </c>
      <c r="I65" s="16">
        <f>VLOOKUP(B65,'[1]Brokers'!$B$9:$R$67,17,0)</f>
        <v>0</v>
      </c>
      <c r="J65" s="16">
        <f>VLOOKUP(B65,'[3]Brokers'!$B$9:$M$67,12,0)</f>
        <v>0</v>
      </c>
      <c r="K65" s="16">
        <f>VLOOKUP(B65,'[2]Brokers'!$B$9:$T$66,19,0)</f>
        <v>0</v>
      </c>
      <c r="L65" s="33">
        <f>G65+H65+I65+J65+K65</f>
        <v>0</v>
      </c>
      <c r="M65" s="30">
        <f>VLOOKUP(B65,'[4]Sheet9'!$B$9:$AA$67,26,0)</f>
        <v>0</v>
      </c>
      <c r="N65" s="35">
        <f>M65/$M$75</f>
        <v>0</v>
      </c>
      <c r="O65" s="38"/>
      <c r="P65" s="19"/>
    </row>
    <row r="66" spans="1:15" ht="1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VLOOKUP(B66,'[3]Brokers'!$B$9:$H$67,7,0)</f>
        <v>0</v>
      </c>
      <c r="H66" s="16">
        <f>VLOOKUP(B66,'[3]Brokers'!$B$9:$X$67,23,0)</f>
        <v>0</v>
      </c>
      <c r="I66" s="16">
        <f>VLOOKUP(B66,'[1]Brokers'!$B$9:$R$67,17,0)</f>
        <v>0</v>
      </c>
      <c r="J66" s="16">
        <f>VLOOKUP(B66,'[3]Brokers'!$B$9:$M$67,12,0)</f>
        <v>0</v>
      </c>
      <c r="K66" s="16">
        <f>VLOOKUP(B66,'[2]Brokers'!$B$9:$T$66,19,0)</f>
        <v>0</v>
      </c>
      <c r="L66" s="33">
        <f>G66+H66+I66+J66+K66</f>
        <v>0</v>
      </c>
      <c r="M66" s="30">
        <f>VLOOKUP(B66,'[4]Sheet9'!$B$9:$AA$67,26,0)</f>
        <v>0</v>
      </c>
      <c r="N66" s="35">
        <f>M66/$M$75</f>
        <v>0</v>
      </c>
      <c r="O66" s="38"/>
    </row>
    <row r="67" spans="1:15" ht="1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VLOOKUP(B67,'[3]Brokers'!$B$9:$H$67,7,0)</f>
        <v>0</v>
      </c>
      <c r="H67" s="16">
        <f>VLOOKUP(B67,'[3]Brokers'!$B$9:$X$67,23,0)</f>
        <v>0</v>
      </c>
      <c r="I67" s="16">
        <f>VLOOKUP(B67,'[1]Brokers'!$B$9:$R$67,17,0)</f>
        <v>0</v>
      </c>
      <c r="J67" s="16">
        <f>VLOOKUP(B67,'[3]Brokers'!$B$9:$M$67,12,0)</f>
        <v>0</v>
      </c>
      <c r="K67" s="16">
        <f>VLOOKUP(B67,'[2]Brokers'!$B$9:$T$66,19,0)</f>
        <v>0</v>
      </c>
      <c r="L67" s="33">
        <f>G67+H67+I67+J67+K67</f>
        <v>0</v>
      </c>
      <c r="M67" s="30">
        <f>VLOOKUP(B67,'[4]Sheet9'!$B$9:$AA$67,26,0)</f>
        <v>0</v>
      </c>
      <c r="N67" s="35">
        <f>M67/$M$75</f>
        <v>0</v>
      </c>
      <c r="O67" s="38"/>
    </row>
    <row r="68" spans="1:15" ht="1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VLOOKUP(B68,'[3]Brokers'!$B$9:$H$67,7,0)</f>
        <v>0</v>
      </c>
      <c r="H68" s="16">
        <f>VLOOKUP(B68,'[3]Brokers'!$B$9:$X$67,23,0)</f>
        <v>0</v>
      </c>
      <c r="I68" s="16">
        <f>VLOOKUP(B68,'[1]Brokers'!$B$9:$R$67,17,0)</f>
        <v>0</v>
      </c>
      <c r="J68" s="16">
        <f>VLOOKUP(B68,'[3]Brokers'!$B$9:$M$67,12,0)</f>
        <v>0</v>
      </c>
      <c r="K68" s="16">
        <f>VLOOKUP(B68,'[2]Brokers'!$B$9:$T$66,19,0)</f>
        <v>0</v>
      </c>
      <c r="L68" s="33">
        <f>G68+H68+I68+J68+K68</f>
        <v>0</v>
      </c>
      <c r="M68" s="30">
        <f>VLOOKUP(B68,'[4]Sheet9'!$B$9:$AA$67,26,0)</f>
        <v>0</v>
      </c>
      <c r="N68" s="35">
        <f>M68/$M$75</f>
        <v>0</v>
      </c>
      <c r="O68" s="38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VLOOKUP(B69,'[3]Brokers'!$B$9:$H$67,7,0)</f>
        <v>0</v>
      </c>
      <c r="H69" s="16">
        <f>VLOOKUP(B69,'[3]Brokers'!$B$9:$X$67,23,0)</f>
        <v>0</v>
      </c>
      <c r="I69" s="16">
        <f>VLOOKUP(B69,'[1]Brokers'!$B$9:$R$67,17,0)</f>
        <v>0</v>
      </c>
      <c r="J69" s="16">
        <f>VLOOKUP(B69,'[3]Brokers'!$B$9:$M$67,12,0)</f>
        <v>0</v>
      </c>
      <c r="K69" s="16">
        <f>VLOOKUP(B69,'[2]Brokers'!$B$9:$T$66,19,0)</f>
        <v>0</v>
      </c>
      <c r="L69" s="33">
        <f>G69+H69+I69+J69+K69</f>
        <v>0</v>
      </c>
      <c r="M69" s="30">
        <f>VLOOKUP(B69,'[4]Sheet9'!$B$9:$AA$67,26,0)</f>
        <v>0</v>
      </c>
      <c r="N69" s="35">
        <f>M69/$M$75</f>
        <v>0</v>
      </c>
      <c r="O69" s="38"/>
    </row>
    <row r="70" spans="1:15" ht="1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VLOOKUP(B70,'[3]Brokers'!$B$9:$H$67,7,0)</f>
        <v>0</v>
      </c>
      <c r="H70" s="16">
        <f>VLOOKUP(B70,'[3]Brokers'!$B$9:$X$67,23,0)</f>
        <v>0</v>
      </c>
      <c r="I70" s="16">
        <f>VLOOKUP(B70,'[1]Brokers'!$B$9:$R$67,17,0)</f>
        <v>0</v>
      </c>
      <c r="J70" s="16">
        <f>VLOOKUP(B70,'[3]Brokers'!$B$9:$M$67,12,0)</f>
        <v>0</v>
      </c>
      <c r="K70" s="16">
        <f>VLOOKUP(B70,'[2]Brokers'!$B$9:$T$66,19,0)</f>
        <v>0</v>
      </c>
      <c r="L70" s="33">
        <f>G70+H70+I70+J70+K70</f>
        <v>0</v>
      </c>
      <c r="M70" s="30">
        <f>VLOOKUP(B70,'[4]Sheet9'!$B$9:$AA$67,26,0)</f>
        <v>0</v>
      </c>
      <c r="N70" s="35">
        <f>M70/$M$75</f>
        <v>0</v>
      </c>
      <c r="O70" s="38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VLOOKUP(B71,'[3]Brokers'!$B$9:$H$67,7,0)</f>
        <v>0</v>
      </c>
      <c r="H71" s="16">
        <f>VLOOKUP(B71,'[3]Brokers'!$B$9:$X$67,23,0)</f>
        <v>0</v>
      </c>
      <c r="I71" s="16">
        <f>VLOOKUP(B71,'[1]Brokers'!$B$9:$R$67,17,0)</f>
        <v>0</v>
      </c>
      <c r="J71" s="16">
        <f>VLOOKUP(B71,'[3]Brokers'!$B$9:$M$67,12,0)</f>
        <v>0</v>
      </c>
      <c r="K71" s="16">
        <f>VLOOKUP(B71,'[2]Brokers'!$B$9:$T$66,19,0)</f>
        <v>0</v>
      </c>
      <c r="L71" s="33">
        <f>G71+H71+I71+J71+K71</f>
        <v>0</v>
      </c>
      <c r="M71" s="30">
        <f>VLOOKUP(B71,'[4]Sheet9'!$B$9:$AA$67,26,0)</f>
        <v>0</v>
      </c>
      <c r="N71" s="35">
        <f>M71/$M$75</f>
        <v>0</v>
      </c>
      <c r="O71" s="38"/>
    </row>
    <row r="72" spans="1:16" ht="1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VLOOKUP(B72,'[3]Brokers'!$B$9:$H$67,7,0)</f>
        <v>0</v>
      </c>
      <c r="H72" s="16">
        <f>VLOOKUP(B72,'[3]Brokers'!$B$9:$X$67,23,0)</f>
        <v>0</v>
      </c>
      <c r="I72" s="16">
        <f>VLOOKUP(B72,'[1]Brokers'!$B$9:$R$67,17,0)</f>
        <v>0</v>
      </c>
      <c r="J72" s="16">
        <f>VLOOKUP(B72,'[3]Brokers'!$B$9:$M$67,12,0)</f>
        <v>0</v>
      </c>
      <c r="K72" s="16">
        <f>VLOOKUP(B72,'[2]Brokers'!$B$9:$T$66,19,0)</f>
        <v>0</v>
      </c>
      <c r="L72" s="33">
        <f>G72+H72+I72+J72+K72</f>
        <v>0</v>
      </c>
      <c r="M72" s="30">
        <f>VLOOKUP(B72,'[4]Sheet9'!$B$9:$AA$67,26,0)</f>
        <v>0</v>
      </c>
      <c r="N72" s="35">
        <f>M72/$M$75</f>
        <v>0</v>
      </c>
      <c r="O72" s="38"/>
      <c r="P72" s="19"/>
    </row>
    <row r="73" spans="1:16" ht="1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VLOOKUP(B73,'[3]Brokers'!$B$9:$H$67,7,0)</f>
        <v>0</v>
      </c>
      <c r="H73" s="16">
        <f>VLOOKUP(B73,'[3]Brokers'!$B$9:$X$67,23,0)</f>
        <v>0</v>
      </c>
      <c r="I73" s="16">
        <f>VLOOKUP(B73,'[1]Brokers'!$B$9:$R$67,17,0)</f>
        <v>0</v>
      </c>
      <c r="J73" s="16">
        <f>VLOOKUP(B73,'[3]Brokers'!$B$9:$M$67,12,0)</f>
        <v>0</v>
      </c>
      <c r="K73" s="16">
        <f>VLOOKUP(B73,'[2]Brokers'!$B$9:$T$66,19,0)</f>
        <v>0</v>
      </c>
      <c r="L73" s="33">
        <f>G73+H73+I73+J73+K73</f>
        <v>0</v>
      </c>
      <c r="M73" s="30">
        <f>VLOOKUP(B73,'[4]Sheet9'!$B$9:$AA$67,26,0)</f>
        <v>0</v>
      </c>
      <c r="N73" s="35">
        <f>M73/$M$75</f>
        <v>0</v>
      </c>
      <c r="O73" s="38"/>
      <c r="P73" s="19"/>
    </row>
    <row r="74" spans="1:16" ht="16.5" customHeight="1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VLOOKUP(B74,'[3]Brokers'!$B$9:$H$67,7,0)</f>
        <v>0</v>
      </c>
      <c r="H74" s="16">
        <f>VLOOKUP(B74,'[3]Brokers'!$B$9:$X$67,23,0)</f>
        <v>0</v>
      </c>
      <c r="I74" s="16">
        <f>VLOOKUP(B74,'[1]Brokers'!$B$9:$R$67,17,0)</f>
        <v>0</v>
      </c>
      <c r="J74" s="16">
        <f>VLOOKUP(B74,'[3]Brokers'!$B$9:$M$67,12,0)</f>
        <v>0</v>
      </c>
      <c r="K74" s="16">
        <f>VLOOKUP(B74,'[2]Brokers'!$B$9:$T$66,19,0)</f>
        <v>0</v>
      </c>
      <c r="L74" s="33">
        <f>G74+H74+I74+J74+K74</f>
        <v>0</v>
      </c>
      <c r="M74" s="30">
        <f>VLOOKUP(B74,'[4]Sheet9'!$B$9:$AA$67,26,0)</f>
        <v>0</v>
      </c>
      <c r="N74" s="35">
        <f>M74/$M$75</f>
        <v>0</v>
      </c>
      <c r="O74" s="36"/>
      <c r="P74" s="19"/>
    </row>
    <row r="75" spans="1:16" ht="16.5" customHeight="1" thickBot="1">
      <c r="A75" s="47" t="s">
        <v>115</v>
      </c>
      <c r="B75" s="48"/>
      <c r="C75" s="48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aca="true" t="shared" si="0" ref="G75:N75">SUM(G16:G74)</f>
        <v>7781368991.799998</v>
      </c>
      <c r="H75" s="21">
        <f t="shared" si="0"/>
        <v>608613040</v>
      </c>
      <c r="I75" s="21">
        <f t="shared" si="0"/>
        <v>0</v>
      </c>
      <c r="J75" s="21">
        <f t="shared" si="0"/>
        <v>32972758400</v>
      </c>
      <c r="K75" s="21">
        <f t="shared" si="0"/>
        <v>0</v>
      </c>
      <c r="L75" s="21">
        <f t="shared" si="0"/>
        <v>41362740431.8</v>
      </c>
      <c r="M75" s="31">
        <f t="shared" si="0"/>
        <v>210943145311.81998</v>
      </c>
      <c r="N75" s="34">
        <f t="shared" si="0"/>
        <v>1.0000000000000004</v>
      </c>
      <c r="O75" s="22"/>
      <c r="P75" s="19"/>
    </row>
    <row r="76" spans="11:16" ht="15">
      <c r="K76" s="23"/>
      <c r="L76" s="24"/>
      <c r="N76" s="23"/>
      <c r="O76" s="22"/>
      <c r="P76" s="19"/>
    </row>
    <row r="77" spans="2:16" ht="27.6" customHeight="1">
      <c r="B77" s="41" t="s">
        <v>116</v>
      </c>
      <c r="C77" s="41"/>
      <c r="D77" s="41"/>
      <c r="E77" s="41"/>
      <c r="F77" s="41"/>
      <c r="H77" s="25"/>
      <c r="K77" s="23"/>
      <c r="L77" s="23"/>
      <c r="O77" s="22"/>
      <c r="P77" s="19"/>
    </row>
    <row r="78" spans="3:16" ht="27.6" customHeight="1">
      <c r="C78" s="42"/>
      <c r="D78" s="42"/>
      <c r="E78" s="42"/>
      <c r="F78" s="42"/>
      <c r="O78" s="22"/>
      <c r="P78" s="19"/>
    </row>
    <row r="79" spans="15:16" ht="15">
      <c r="O79" s="22"/>
      <c r="P79" s="19"/>
    </row>
    <row r="80" spans="15:16" ht="15">
      <c r="O80" s="22"/>
      <c r="P80" s="19"/>
    </row>
  </sheetData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2018-10-10T02:04:01Z</cp:lastPrinted>
  <dcterms:created xsi:type="dcterms:W3CDTF">2017-06-09T07:51:20Z</dcterms:created>
  <dcterms:modified xsi:type="dcterms:W3CDTF">2018-10-10T02:04:19Z</dcterms:modified>
  <cp:category/>
  <cp:version/>
  <cp:contentType/>
  <cp:contentStatus/>
</cp:coreProperties>
</file>