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embers\Арилжааны тайлан\2023\"/>
    </mc:Choice>
  </mc:AlternateContent>
  <xr:revisionPtr revIDLastSave="0" documentId="13_ncr:1_{E3A46EC0-388C-4C36-BE5F-F323FB2DFD6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Chart1" sheetId="4" r:id="rId1"/>
    <sheet name="Sheet1" sheetId="1" r:id="rId2"/>
  </sheets>
  <externalReferences>
    <externalReference r:id="rId3"/>
    <externalReference r:id="rId4"/>
  </externalReferences>
  <definedNames>
    <definedName name="_xlnm._FilterDatabase" localSheetId="1" hidden="1">Sheet1!$E$15:$F$67</definedName>
    <definedName name="_xlnm.Print_Area" localSheetId="1">Sheet1!$A$1:$M$70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4" i="1"/>
  <c r="L43" i="1"/>
  <c r="L45" i="1"/>
  <c r="L46" i="1"/>
  <c r="L47" i="1"/>
  <c r="L48" i="1"/>
  <c r="L49" i="1"/>
  <c r="L50" i="1"/>
  <c r="L51" i="1"/>
  <c r="L52" i="1"/>
  <c r="L54" i="1"/>
  <c r="L55" i="1"/>
  <c r="L53" i="1"/>
  <c r="L56" i="1"/>
  <c r="L58" i="1"/>
  <c r="L57" i="1"/>
  <c r="L59" i="1"/>
  <c r="L60" i="1"/>
  <c r="L61" i="1"/>
  <c r="L62" i="1"/>
  <c r="L63" i="1"/>
  <c r="L64" i="1"/>
  <c r="L65" i="1"/>
  <c r="L66" i="1"/>
  <c r="L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4" i="1"/>
  <c r="K43" i="1"/>
  <c r="K45" i="1"/>
  <c r="K46" i="1"/>
  <c r="K47" i="1"/>
  <c r="K48" i="1"/>
  <c r="K49" i="1"/>
  <c r="K50" i="1"/>
  <c r="K51" i="1"/>
  <c r="K52" i="1"/>
  <c r="K54" i="1"/>
  <c r="K55" i="1"/>
  <c r="K53" i="1"/>
  <c r="K56" i="1"/>
  <c r="K58" i="1"/>
  <c r="K57" i="1"/>
  <c r="K59" i="1"/>
  <c r="K60" i="1"/>
  <c r="K61" i="1"/>
  <c r="K62" i="1"/>
  <c r="K63" i="1"/>
  <c r="K64" i="1"/>
  <c r="K65" i="1"/>
  <c r="K66" i="1"/>
  <c r="K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4" i="1"/>
  <c r="J43" i="1"/>
  <c r="J45" i="1"/>
  <c r="J46" i="1"/>
  <c r="J47" i="1"/>
  <c r="J48" i="1"/>
  <c r="J49" i="1"/>
  <c r="J50" i="1"/>
  <c r="J51" i="1"/>
  <c r="J52" i="1"/>
  <c r="J54" i="1"/>
  <c r="J55" i="1"/>
  <c r="J53" i="1"/>
  <c r="J56" i="1"/>
  <c r="J58" i="1"/>
  <c r="J57" i="1"/>
  <c r="J59" i="1"/>
  <c r="J60" i="1"/>
  <c r="J61" i="1"/>
  <c r="J62" i="1"/>
  <c r="J63" i="1"/>
  <c r="J64" i="1"/>
  <c r="J65" i="1"/>
  <c r="J66" i="1"/>
  <c r="J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4" i="1"/>
  <c r="H43" i="1"/>
  <c r="H45" i="1"/>
  <c r="H46" i="1"/>
  <c r="H47" i="1"/>
  <c r="H48" i="1"/>
  <c r="H49" i="1"/>
  <c r="H50" i="1"/>
  <c r="H51" i="1"/>
  <c r="H52" i="1"/>
  <c r="H54" i="1"/>
  <c r="H55" i="1"/>
  <c r="H53" i="1"/>
  <c r="H56" i="1"/>
  <c r="H58" i="1"/>
  <c r="H57" i="1"/>
  <c r="H59" i="1"/>
  <c r="H60" i="1"/>
  <c r="H61" i="1"/>
  <c r="H62" i="1"/>
  <c r="H63" i="1"/>
  <c r="H64" i="1"/>
  <c r="H65" i="1"/>
  <c r="H66" i="1"/>
  <c r="H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4" i="1"/>
  <c r="G43" i="1"/>
  <c r="G45" i="1"/>
  <c r="G46" i="1"/>
  <c r="G47" i="1"/>
  <c r="G48" i="1"/>
  <c r="G49" i="1"/>
  <c r="G50" i="1"/>
  <c r="G51" i="1"/>
  <c r="G52" i="1"/>
  <c r="G54" i="1"/>
  <c r="G55" i="1"/>
  <c r="G53" i="1"/>
  <c r="G56" i="1"/>
  <c r="G58" i="1"/>
  <c r="G57" i="1"/>
  <c r="G59" i="1"/>
  <c r="G60" i="1"/>
  <c r="G61" i="1"/>
  <c r="G62" i="1"/>
  <c r="G63" i="1"/>
  <c r="G64" i="1"/>
  <c r="G65" i="1"/>
  <c r="G66" i="1"/>
  <c r="G16" i="1"/>
  <c r="I25" i="1" l="1"/>
  <c r="I23" i="1"/>
  <c r="I22" i="1"/>
  <c r="I20" i="1"/>
  <c r="I18" i="1"/>
  <c r="I30" i="1"/>
  <c r="I62" i="1"/>
  <c r="I39" i="1"/>
  <c r="I19" i="1"/>
  <c r="I21" i="1"/>
  <c r="I28" i="1"/>
  <c r="I34" i="1"/>
  <c r="I33" i="1"/>
  <c r="I27" i="1"/>
  <c r="I26" i="1"/>
  <c r="I38" i="1"/>
  <c r="I37" i="1"/>
  <c r="I43" i="1"/>
  <c r="I56" i="1"/>
  <c r="I40" i="1"/>
  <c r="I64" i="1"/>
  <c r="I32" i="1"/>
  <c r="I45" i="1"/>
  <c r="I36" i="1"/>
  <c r="I60" i="1"/>
  <c r="I47" i="1"/>
  <c r="I57" i="1"/>
  <c r="I44" i="1"/>
  <c r="I46" i="1"/>
  <c r="I52" i="1"/>
  <c r="I58" i="1"/>
  <c r="I54" i="1"/>
  <c r="I50" i="1"/>
  <c r="I53" i="1"/>
  <c r="I41" i="1"/>
  <c r="I24" i="1"/>
  <c r="I49" i="1"/>
  <c r="I35" i="1"/>
  <c r="I48" i="1"/>
  <c r="I51" i="1"/>
  <c r="I29" i="1"/>
  <c r="I17" i="1"/>
  <c r="I61" i="1"/>
  <c r="I63" i="1"/>
  <c r="I42" i="1"/>
  <c r="I59" i="1"/>
  <c r="I65" i="1"/>
  <c r="I16" i="1"/>
  <c r="F67" i="1" l="1"/>
  <c r="E67" i="1"/>
  <c r="D67" i="1"/>
  <c r="I67" i="1" l="1"/>
  <c r="I70" i="1" s="1"/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9" i="1" s="1"/>
  <c r="A61" i="1" s="1"/>
  <c r="A62" i="1" s="1"/>
  <c r="A63" i="1" s="1"/>
  <c r="A64" i="1" s="1"/>
  <c r="M57" i="1" l="1"/>
  <c r="M56" i="1"/>
  <c r="M65" i="1"/>
  <c r="M59" i="1"/>
  <c r="M63" i="1"/>
  <c r="M60" i="1"/>
  <c r="M64" i="1"/>
  <c r="M70" i="1"/>
  <c r="M31" i="1"/>
  <c r="M54" i="1"/>
  <c r="M58" i="1"/>
  <c r="M33" i="1"/>
  <c r="M39" i="1"/>
  <c r="M35" i="1"/>
  <c r="M32" i="1"/>
  <c r="M53" i="1"/>
  <c r="M42" i="1"/>
  <c r="M17" i="1"/>
  <c r="M16" i="1"/>
  <c r="M25" i="1"/>
  <c r="M20" i="1"/>
  <c r="M21" i="1"/>
  <c r="M50" i="1"/>
  <c r="M24" i="1"/>
  <c r="M46" i="1"/>
  <c r="M34" i="1"/>
  <c r="M55" i="1"/>
  <c r="M45" i="1"/>
  <c r="M18" i="1"/>
  <c r="M30" i="1"/>
  <c r="M44" i="1"/>
  <c r="M27" i="1"/>
  <c r="M51" i="1"/>
  <c r="M49" i="1"/>
  <c r="M52" i="1"/>
  <c r="M47" i="1"/>
  <c r="M29" i="1"/>
  <c r="M22" i="1"/>
  <c r="M23" i="1"/>
  <c r="M61" i="1"/>
  <c r="M48" i="1"/>
  <c r="M41" i="1"/>
  <c r="M37" i="1"/>
  <c r="M26" i="1"/>
  <c r="M40" i="1"/>
  <c r="M19" i="1"/>
  <c r="M36" i="1"/>
  <c r="M28" i="1"/>
  <c r="M38" i="1"/>
  <c r="M43" i="1"/>
  <c r="M67" i="1" l="1"/>
</calcChain>
</file>

<file path=xl/sharedStrings.xml><?xml version="1.0" encoding="utf-8"?>
<sst xmlns="http://schemas.openxmlformats.org/spreadsheetml/2006/main" count="212" uniqueCount="123">
  <si>
    <t>№</t>
  </si>
  <si>
    <t>BDSC</t>
  </si>
  <si>
    <t>●</t>
  </si>
  <si>
    <t>NOVL</t>
  </si>
  <si>
    <t>TNGR</t>
  </si>
  <si>
    <t>GLMT</t>
  </si>
  <si>
    <t>BZIN</t>
  </si>
  <si>
    <t>ARD</t>
  </si>
  <si>
    <t>TDB</t>
  </si>
  <si>
    <t>STIN</t>
  </si>
  <si>
    <t>MNET</t>
  </si>
  <si>
    <t>GAUL</t>
  </si>
  <si>
    <t>MIBG</t>
  </si>
  <si>
    <t>MSEC</t>
  </si>
  <si>
    <t>NSEC</t>
  </si>
  <si>
    <t>BUMB</t>
  </si>
  <si>
    <t>LFTI</t>
  </si>
  <si>
    <t>DELG</t>
  </si>
  <si>
    <t>ZRGD</t>
  </si>
  <si>
    <t>BULG</t>
  </si>
  <si>
    <t>BLMB</t>
  </si>
  <si>
    <t>UNDR</t>
  </si>
  <si>
    <t>TABO</t>
  </si>
  <si>
    <t>SECP</t>
  </si>
  <si>
    <t>TCHB</t>
  </si>
  <si>
    <t>ECM</t>
  </si>
  <si>
    <t>BLAC</t>
  </si>
  <si>
    <t>ALTN</t>
  </si>
  <si>
    <t>SANR</t>
  </si>
  <si>
    <t>DRBR</t>
  </si>
  <si>
    <t>MERG</t>
  </si>
  <si>
    <t>MONG</t>
  </si>
  <si>
    <t>GDEV</t>
  </si>
  <si>
    <t>TTOL</t>
  </si>
  <si>
    <t>MSDQ</t>
  </si>
  <si>
    <t>MICC</t>
  </si>
  <si>
    <t>ARGB</t>
  </si>
  <si>
    <t>BSK</t>
  </si>
  <si>
    <t>GATR</t>
  </si>
  <si>
    <t>GDSC</t>
  </si>
  <si>
    <t>ZGB</t>
  </si>
  <si>
    <t>SGC</t>
  </si>
  <si>
    <t>BATS</t>
  </si>
  <si>
    <t>DCF</t>
  </si>
  <si>
    <t>HUN</t>
  </si>
  <si>
    <t>Symbol</t>
  </si>
  <si>
    <t>Company name</t>
  </si>
  <si>
    <t>Lisence type</t>
  </si>
  <si>
    <t>Broker, Dealer</t>
  </si>
  <si>
    <t>Underwriter</t>
  </si>
  <si>
    <t>Investment advisory</t>
  </si>
  <si>
    <t>Total</t>
  </si>
  <si>
    <t xml:space="preserve">PS: Ranked by Total trading of Participants </t>
  </si>
  <si>
    <t>RANKING OF THE MEMBERS OF THE MONGOLIAN STOCK EXCHANGE, based on the trading volume</t>
  </si>
  <si>
    <t xml:space="preserve">Securities' secondary market trading value </t>
  </si>
  <si>
    <t>Total value /in MNT/</t>
  </si>
  <si>
    <t>Total trading value /in MNT/</t>
  </si>
  <si>
    <t>Composition in total trading value  /in percent/</t>
  </si>
  <si>
    <t>Corporate Bonds</t>
  </si>
  <si>
    <t xml:space="preserve">Government securities </t>
  </si>
  <si>
    <t>SILS</t>
  </si>
  <si>
    <t>INVC</t>
  </si>
  <si>
    <t>CTRL</t>
  </si>
  <si>
    <t>DOMI</t>
  </si>
  <si>
    <t>DOMIXSEC</t>
  </si>
  <si>
    <t>RISM</t>
  </si>
  <si>
    <t>RHINOS INVESTMENT</t>
  </si>
  <si>
    <t>ARD SECURITIES</t>
  </si>
  <si>
    <t>BDSEC</t>
  </si>
  <si>
    <t>GOLOMT CAPITAL</t>
  </si>
  <si>
    <t>MIRAE ASSET SECURITIES MONGOLIA</t>
  </si>
  <si>
    <t>STANDART INVESTMENT</t>
  </si>
  <si>
    <t>BUMBAT-ALTAI</t>
  </si>
  <si>
    <t>NOVEL INVESTMENT</t>
  </si>
  <si>
    <t>BLOOMSBURY SECURITIES</t>
  </si>
  <si>
    <t>INVESCORE CAPITAL</t>
  </si>
  <si>
    <t>APEX CAPITAL</t>
  </si>
  <si>
    <t>GAULI</t>
  </si>
  <si>
    <t>TULGAT CHANDMANI BAYAN</t>
  </si>
  <si>
    <t>ZERGED</t>
  </si>
  <si>
    <t>MONGOL SECURITIES</t>
  </si>
  <si>
    <t>SECAP</t>
  </si>
  <si>
    <t>LIFETIME INVESTMENT</t>
  </si>
  <si>
    <t>TAVAN BOGD</t>
  </si>
  <si>
    <t xml:space="preserve">CENTRAL SECURITIES </t>
  </si>
  <si>
    <t>MONSEC</t>
  </si>
  <si>
    <t>GOODSEC</t>
  </si>
  <si>
    <t>NATIONAL SECURITIES</t>
  </si>
  <si>
    <t>TENGER CAPITAL</t>
  </si>
  <si>
    <t>UNDURKHAAN INVEST</t>
  </si>
  <si>
    <t>MASDAQ</t>
  </si>
  <si>
    <t>DARKHAN BROKER</t>
  </si>
  <si>
    <t>MERGEN SANAA</t>
  </si>
  <si>
    <t>HUNNU EMPIRE</t>
  </si>
  <si>
    <t>SANAR</t>
  </si>
  <si>
    <t>BULGAN BROKER</t>
  </si>
  <si>
    <t>GATSUURT TRADE</t>
  </si>
  <si>
    <t>SILVER LIGHT SECURITIES</t>
  </si>
  <si>
    <t>GRANDDEVELOPMENT</t>
  </si>
  <si>
    <t>EURASIA CAPITAL HOLDING</t>
  </si>
  <si>
    <t>ALTAN KHOROMSOG</t>
  </si>
  <si>
    <t>ARGAI BEST</t>
  </si>
  <si>
    <t>BLUESKY SECURITIES</t>
  </si>
  <si>
    <t>SG CAPITAL</t>
  </si>
  <si>
    <t>Equity / Investment fund</t>
  </si>
  <si>
    <t>STOK</t>
  </si>
  <si>
    <t>STOCKLAB SECURITIES</t>
  </si>
  <si>
    <t xml:space="preserve"> </t>
  </si>
  <si>
    <t>BKOC</t>
  </si>
  <si>
    <t>BKO CAPITAL</t>
  </si>
  <si>
    <t>TDB SECURITIES</t>
  </si>
  <si>
    <t>ULZII&amp;CO CAPITAL</t>
  </si>
  <si>
    <t>DH CAPITAL</t>
  </si>
  <si>
    <t>GACB</t>
  </si>
  <si>
    <t>GERELT ASSEMOUR CAPITAL</t>
  </si>
  <si>
    <t>TAVAN BOGD CAPITAL</t>
  </si>
  <si>
    <t>MANDAL CAPITAL MARKETS</t>
  </si>
  <si>
    <t>Trading value in 2023</t>
  </si>
  <si>
    <t>IPOs</t>
  </si>
  <si>
    <t>MAZAALAI CAPITAL PARTNERS</t>
  </si>
  <si>
    <t>As of August 31, 2023</t>
  </si>
  <si>
    <t>Trading value of August</t>
  </si>
  <si>
    <t xml:space="preserve"> Invescore bond tranch-5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</si>
</sst>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3" fontId="5" fillId="0" borderId="0" xfId="1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/>
    </xf>
    <xf numFmtId="0" fontId="7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2" borderId="0" xfId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2" fillId="0" borderId="0" xfId="1" applyFont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43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left" vertical="center"/>
    </xf>
    <xf numFmtId="165" fontId="2" fillId="4" borderId="7" xfId="2" applyNumberFormat="1" applyFont="1" applyFill="1" applyBorder="1" applyAlignment="1">
      <alignment horizontal="center" vertical="center" wrapText="1"/>
    </xf>
    <xf numFmtId="43" fontId="8" fillId="3" borderId="5" xfId="1" applyFont="1" applyFill="1" applyBorder="1" applyAlignment="1">
      <alignment horizontal="center" vertical="center"/>
    </xf>
    <xf numFmtId="9" fontId="8" fillId="3" borderId="8" xfId="2" applyFont="1" applyFill="1" applyBorder="1" applyAlignment="1">
      <alignment horizontal="center" vertical="center"/>
    </xf>
    <xf numFmtId="43" fontId="5" fillId="3" borderId="4" xfId="1" applyFont="1" applyFill="1" applyBorder="1" applyAlignment="1">
      <alignment horizontal="center" vertical="center" wrapText="1"/>
    </xf>
    <xf numFmtId="43" fontId="7" fillId="3" borderId="4" xfId="1" applyFont="1" applyFill="1" applyBorder="1" applyAlignment="1">
      <alignment vertical="center" wrapText="1"/>
    </xf>
    <xf numFmtId="43" fontId="5" fillId="3" borderId="4" xfId="1" applyFont="1" applyFill="1" applyBorder="1" applyAlignment="1">
      <alignment horizontal="center" vertical="center"/>
    </xf>
    <xf numFmtId="43" fontId="8" fillId="3" borderId="4" xfId="1" applyFont="1" applyFill="1" applyBorder="1" applyAlignment="1">
      <alignment vertical="center" wrapText="1"/>
    </xf>
    <xf numFmtId="43" fontId="8" fillId="3" borderId="4" xfId="1" applyFont="1" applyFill="1" applyBorder="1" applyAlignment="1">
      <alignment horizontal="center" vertical="center" wrapText="1"/>
    </xf>
    <xf numFmtId="43" fontId="2" fillId="3" borderId="4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INVESCORE CAPITAL </c:v>
                  </c:pt>
                  <c:pt idx="7">
                    <c:v> ULZII&amp;CO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STOCKLAB SECURITIES </c:v>
                  </c:pt>
                  <c:pt idx="16">
                    <c:v> GOODSEC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ZERGED </c:v>
                  </c:pt>
                  <c:pt idx="23">
                    <c:v> MONSEC </c:v>
                  </c:pt>
                  <c:pt idx="24">
                    <c:v> SECAP </c:v>
                  </c:pt>
                  <c:pt idx="25">
                    <c:v> BULGAN BROKER </c:v>
                  </c:pt>
                  <c:pt idx="26">
                    <c:v> ALTAN KHOROMSOG </c:v>
                  </c:pt>
                  <c:pt idx="27">
                    <c:v> SG CAPITAL </c:v>
                  </c:pt>
                  <c:pt idx="28">
                    <c:v> TAVAN BOGD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NATIONAL SECURITIES </c:v>
                  </c:pt>
                  <c:pt idx="38">
                    <c:v> SANAR </c:v>
                  </c:pt>
                  <c:pt idx="39">
                    <c:v> BKO CAPITAL </c:v>
                  </c:pt>
                  <c:pt idx="40">
                    <c:v> BLOOMSBURY SECURITIES </c:v>
                  </c:pt>
                  <c:pt idx="41">
                    <c:v> GRANDDEVELOPMENT </c:v>
                  </c:pt>
                  <c:pt idx="42">
                    <c:v> DOMIXSEC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STOK</c:v>
                  </c:pt>
                  <c:pt idx="16">
                    <c:v>GDSC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ZRGD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BULG</c:v>
                  </c:pt>
                  <c:pt idx="26">
                    <c:v>ALTN</c:v>
                  </c:pt>
                  <c:pt idx="27">
                    <c:v>SGC</c:v>
                  </c:pt>
                  <c:pt idx="28">
                    <c:v>TABO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NSEC</c:v>
                  </c:pt>
                  <c:pt idx="38">
                    <c:v>SANR</c:v>
                  </c:pt>
                  <c:pt idx="39">
                    <c:v>BKOC</c:v>
                  </c:pt>
                  <c:pt idx="40">
                    <c:v>BLMB</c:v>
                  </c:pt>
                  <c:pt idx="41">
                    <c:v>GDEV</c:v>
                  </c:pt>
                  <c:pt idx="42">
                    <c:v>DOMI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Sheet1!$E$16:$E$66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8">
                  <c:v>0</c:v>
                </c:pt>
                <c:pt idx="20">
                  <c:v>0</c:v>
                </c:pt>
                <c:pt idx="24">
                  <c:v>0</c:v>
                </c:pt>
                <c:pt idx="27">
                  <c:v>0</c:v>
                </c:pt>
                <c:pt idx="37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AB-47E2-A681-E361A807F34E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INVESCORE CAPITAL </c:v>
                  </c:pt>
                  <c:pt idx="7">
                    <c:v> ULZII&amp;CO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STOCKLAB SECURITIES </c:v>
                  </c:pt>
                  <c:pt idx="16">
                    <c:v> GOODSEC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ZERGED </c:v>
                  </c:pt>
                  <c:pt idx="23">
                    <c:v> MONSEC </c:v>
                  </c:pt>
                  <c:pt idx="24">
                    <c:v> SECAP </c:v>
                  </c:pt>
                  <c:pt idx="25">
                    <c:v> BULGAN BROKER </c:v>
                  </c:pt>
                  <c:pt idx="26">
                    <c:v> ALTAN KHOROMSOG </c:v>
                  </c:pt>
                  <c:pt idx="27">
                    <c:v> SG CAPITAL </c:v>
                  </c:pt>
                  <c:pt idx="28">
                    <c:v> TAVAN BOGD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NATIONAL SECURITIES </c:v>
                  </c:pt>
                  <c:pt idx="38">
                    <c:v> SANAR </c:v>
                  </c:pt>
                  <c:pt idx="39">
                    <c:v> BKO CAPITAL </c:v>
                  </c:pt>
                  <c:pt idx="40">
                    <c:v> BLOOMSBURY SECURITIES </c:v>
                  </c:pt>
                  <c:pt idx="41">
                    <c:v> GRANDDEVELOPMENT </c:v>
                  </c:pt>
                  <c:pt idx="42">
                    <c:v> DOMIXSEC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STOK</c:v>
                  </c:pt>
                  <c:pt idx="16">
                    <c:v>GDSC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ZRGD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BULG</c:v>
                  </c:pt>
                  <c:pt idx="26">
                    <c:v>ALTN</c:v>
                  </c:pt>
                  <c:pt idx="27">
                    <c:v>SGC</c:v>
                  </c:pt>
                  <c:pt idx="28">
                    <c:v>TABO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NSEC</c:v>
                  </c:pt>
                  <c:pt idx="38">
                    <c:v>SANR</c:v>
                  </c:pt>
                  <c:pt idx="39">
                    <c:v>BKOC</c:v>
                  </c:pt>
                  <c:pt idx="40">
                    <c:v>BLMB</c:v>
                  </c:pt>
                  <c:pt idx="41">
                    <c:v>GDEV</c:v>
                  </c:pt>
                  <c:pt idx="42">
                    <c:v>DOMI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Sheet1!$F$16:$F$66</c:f>
              <c:numCache>
                <c:formatCode>General</c:formatCode>
                <c:ptCount val="51"/>
                <c:pt idx="0">
                  <c:v>0</c:v>
                </c:pt>
                <c:pt idx="2">
                  <c:v>0</c:v>
                </c:pt>
                <c:pt idx="4">
                  <c:v>0</c:v>
                </c:pt>
                <c:pt idx="5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4">
                  <c:v>0</c:v>
                </c:pt>
                <c:pt idx="16">
                  <c:v>0</c:v>
                </c:pt>
                <c:pt idx="24">
                  <c:v>0</c:v>
                </c:pt>
                <c:pt idx="27">
                  <c:v>0</c:v>
                </c:pt>
                <c:pt idx="32">
                  <c:v>0</c:v>
                </c:pt>
                <c:pt idx="37">
                  <c:v>0</c:v>
                </c:pt>
                <c:pt idx="39">
                  <c:v>0</c:v>
                </c:pt>
                <c:pt idx="4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AB-47E2-A681-E361A807F34E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INVESCORE CAPITAL </c:v>
                  </c:pt>
                  <c:pt idx="7">
                    <c:v> ULZII&amp;CO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STOCKLAB SECURITIES </c:v>
                  </c:pt>
                  <c:pt idx="16">
                    <c:v> GOODSEC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ZERGED </c:v>
                  </c:pt>
                  <c:pt idx="23">
                    <c:v> MONSEC </c:v>
                  </c:pt>
                  <c:pt idx="24">
                    <c:v> SECAP </c:v>
                  </c:pt>
                  <c:pt idx="25">
                    <c:v> BULGAN BROKER </c:v>
                  </c:pt>
                  <c:pt idx="26">
                    <c:v> ALTAN KHOROMSOG </c:v>
                  </c:pt>
                  <c:pt idx="27">
                    <c:v> SG CAPITAL </c:v>
                  </c:pt>
                  <c:pt idx="28">
                    <c:v> TAVAN BOGD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NATIONAL SECURITIES </c:v>
                  </c:pt>
                  <c:pt idx="38">
                    <c:v> SANAR </c:v>
                  </c:pt>
                  <c:pt idx="39">
                    <c:v> BKO CAPITAL </c:v>
                  </c:pt>
                  <c:pt idx="40">
                    <c:v> BLOOMSBURY SECURITIES </c:v>
                  </c:pt>
                  <c:pt idx="41">
                    <c:v> GRANDDEVELOPMENT </c:v>
                  </c:pt>
                  <c:pt idx="42">
                    <c:v> DOMIXSEC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STOK</c:v>
                  </c:pt>
                  <c:pt idx="16">
                    <c:v>GDSC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ZRGD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BULG</c:v>
                  </c:pt>
                  <c:pt idx="26">
                    <c:v>ALTN</c:v>
                  </c:pt>
                  <c:pt idx="27">
                    <c:v>SGC</c:v>
                  </c:pt>
                  <c:pt idx="28">
                    <c:v>TABO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NSEC</c:v>
                  </c:pt>
                  <c:pt idx="38">
                    <c:v>SANR</c:v>
                  </c:pt>
                  <c:pt idx="39">
                    <c:v>BKOC</c:v>
                  </c:pt>
                  <c:pt idx="40">
                    <c:v>BLMB</c:v>
                  </c:pt>
                  <c:pt idx="41">
                    <c:v>GDEV</c:v>
                  </c:pt>
                  <c:pt idx="42">
                    <c:v>DOMI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Sheet1!$H$16:$H$66</c:f>
              <c:numCache>
                <c:formatCode>_(* #,##0.00_);_(* \(#,##0.00\);_(* "-"??_);_(@_)</c:formatCode>
                <c:ptCount val="51"/>
                <c:pt idx="0">
                  <c:v>3744944147.8900003</c:v>
                </c:pt>
                <c:pt idx="1">
                  <c:v>955493090.36999989</c:v>
                </c:pt>
                <c:pt idx="2">
                  <c:v>2301252522.0300002</c:v>
                </c:pt>
                <c:pt idx="3">
                  <c:v>901064965.83999991</c:v>
                </c:pt>
                <c:pt idx="4">
                  <c:v>73090541.780000001</c:v>
                </c:pt>
                <c:pt idx="5">
                  <c:v>166371690.13999999</c:v>
                </c:pt>
                <c:pt idx="6">
                  <c:v>6534163960.5600004</c:v>
                </c:pt>
                <c:pt idx="7">
                  <c:v>901945755.66000009</c:v>
                </c:pt>
                <c:pt idx="8">
                  <c:v>1129492622.52</c:v>
                </c:pt>
                <c:pt idx="9">
                  <c:v>1191908366.51</c:v>
                </c:pt>
                <c:pt idx="10">
                  <c:v>130128887.5</c:v>
                </c:pt>
                <c:pt idx="11">
                  <c:v>935082234.12</c:v>
                </c:pt>
                <c:pt idx="12">
                  <c:v>264602114.49000001</c:v>
                </c:pt>
                <c:pt idx="13">
                  <c:v>295702274.13</c:v>
                </c:pt>
                <c:pt idx="14">
                  <c:v>238935718.13999999</c:v>
                </c:pt>
                <c:pt idx="15">
                  <c:v>136605629.55000001</c:v>
                </c:pt>
                <c:pt idx="16">
                  <c:v>85100689.599999994</c:v>
                </c:pt>
                <c:pt idx="17">
                  <c:v>76180413.25</c:v>
                </c:pt>
                <c:pt idx="18">
                  <c:v>22379638.030000001</c:v>
                </c:pt>
                <c:pt idx="19">
                  <c:v>0</c:v>
                </c:pt>
                <c:pt idx="20">
                  <c:v>8045115.7999999998</c:v>
                </c:pt>
                <c:pt idx="21">
                  <c:v>63995694.460000001</c:v>
                </c:pt>
                <c:pt idx="22">
                  <c:v>12766005</c:v>
                </c:pt>
                <c:pt idx="23">
                  <c:v>28690078.07</c:v>
                </c:pt>
                <c:pt idx="24">
                  <c:v>56587242.5</c:v>
                </c:pt>
                <c:pt idx="25">
                  <c:v>0</c:v>
                </c:pt>
                <c:pt idx="26">
                  <c:v>9050703.7400000002</c:v>
                </c:pt>
                <c:pt idx="27">
                  <c:v>10479557.18</c:v>
                </c:pt>
                <c:pt idx="28">
                  <c:v>3321537</c:v>
                </c:pt>
                <c:pt idx="29">
                  <c:v>2799087.52</c:v>
                </c:pt>
                <c:pt idx="30">
                  <c:v>509100</c:v>
                </c:pt>
                <c:pt idx="31">
                  <c:v>5723001</c:v>
                </c:pt>
                <c:pt idx="32">
                  <c:v>2211885.6799999997</c:v>
                </c:pt>
                <c:pt idx="33">
                  <c:v>18414285.300000001</c:v>
                </c:pt>
                <c:pt idx="34">
                  <c:v>1633920</c:v>
                </c:pt>
                <c:pt idx="35">
                  <c:v>6517881</c:v>
                </c:pt>
                <c:pt idx="36">
                  <c:v>0</c:v>
                </c:pt>
                <c:pt idx="37">
                  <c:v>12375246.770000001</c:v>
                </c:pt>
                <c:pt idx="38">
                  <c:v>644000</c:v>
                </c:pt>
                <c:pt idx="39">
                  <c:v>1769176</c:v>
                </c:pt>
                <c:pt idx="40">
                  <c:v>0</c:v>
                </c:pt>
                <c:pt idx="41">
                  <c:v>6381896.5999999996</c:v>
                </c:pt>
                <c:pt idx="42">
                  <c:v>1010745.51</c:v>
                </c:pt>
                <c:pt idx="43">
                  <c:v>15687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AB-47E2-A681-E361A807F34E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INVESCORE CAPITAL </c:v>
                  </c:pt>
                  <c:pt idx="7">
                    <c:v> ULZII&amp;CO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STOCKLAB SECURITIES </c:v>
                  </c:pt>
                  <c:pt idx="16">
                    <c:v> GOODSEC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ZERGED </c:v>
                  </c:pt>
                  <c:pt idx="23">
                    <c:v> MONSEC </c:v>
                  </c:pt>
                  <c:pt idx="24">
                    <c:v> SECAP </c:v>
                  </c:pt>
                  <c:pt idx="25">
                    <c:v> BULGAN BROKER </c:v>
                  </c:pt>
                  <c:pt idx="26">
                    <c:v> ALTAN KHOROMSOG </c:v>
                  </c:pt>
                  <c:pt idx="27">
                    <c:v> SG CAPITAL </c:v>
                  </c:pt>
                  <c:pt idx="28">
                    <c:v> TAVAN BOGD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NATIONAL SECURITIES </c:v>
                  </c:pt>
                  <c:pt idx="38">
                    <c:v> SANAR </c:v>
                  </c:pt>
                  <c:pt idx="39">
                    <c:v> BKO CAPITAL </c:v>
                  </c:pt>
                  <c:pt idx="40">
                    <c:v> BLOOMSBURY SECURITIES </c:v>
                  </c:pt>
                  <c:pt idx="41">
                    <c:v> GRANDDEVELOPMENT </c:v>
                  </c:pt>
                  <c:pt idx="42">
                    <c:v> DOMIXSEC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STOK</c:v>
                  </c:pt>
                  <c:pt idx="16">
                    <c:v>GDSC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ZRGD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BULG</c:v>
                  </c:pt>
                  <c:pt idx="26">
                    <c:v>ALTN</c:v>
                  </c:pt>
                  <c:pt idx="27">
                    <c:v>SGC</c:v>
                  </c:pt>
                  <c:pt idx="28">
                    <c:v>TABO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NSEC</c:v>
                  </c:pt>
                  <c:pt idx="38">
                    <c:v>SANR</c:v>
                  </c:pt>
                  <c:pt idx="39">
                    <c:v>BKOC</c:v>
                  </c:pt>
                  <c:pt idx="40">
                    <c:v>BLMB</c:v>
                  </c:pt>
                  <c:pt idx="41">
                    <c:v>GDEV</c:v>
                  </c:pt>
                  <c:pt idx="42">
                    <c:v>DOMI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Sheet1!$I$16:$I$66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AB-47E2-A681-E361A807F34E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INVESCORE CAPITAL </c:v>
                  </c:pt>
                  <c:pt idx="7">
                    <c:v> ULZII&amp;CO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STOCKLAB SECURITIES </c:v>
                  </c:pt>
                  <c:pt idx="16">
                    <c:v> GOODSEC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ZERGED </c:v>
                  </c:pt>
                  <c:pt idx="23">
                    <c:v> MONSEC </c:v>
                  </c:pt>
                  <c:pt idx="24">
                    <c:v> SECAP </c:v>
                  </c:pt>
                  <c:pt idx="25">
                    <c:v> BULGAN BROKER </c:v>
                  </c:pt>
                  <c:pt idx="26">
                    <c:v> ALTAN KHOROMSOG </c:v>
                  </c:pt>
                  <c:pt idx="27">
                    <c:v> SG CAPITAL </c:v>
                  </c:pt>
                  <c:pt idx="28">
                    <c:v> TAVAN BOGD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NATIONAL SECURITIES </c:v>
                  </c:pt>
                  <c:pt idx="38">
                    <c:v> SANAR </c:v>
                  </c:pt>
                  <c:pt idx="39">
                    <c:v> BKO CAPITAL </c:v>
                  </c:pt>
                  <c:pt idx="40">
                    <c:v> BLOOMSBURY SECURITIES </c:v>
                  </c:pt>
                  <c:pt idx="41">
                    <c:v> GRANDDEVELOPMENT </c:v>
                  </c:pt>
                  <c:pt idx="42">
                    <c:v> DOMIXSEC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STOK</c:v>
                  </c:pt>
                  <c:pt idx="16">
                    <c:v>GDSC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ZRGD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BULG</c:v>
                  </c:pt>
                  <c:pt idx="26">
                    <c:v>ALTN</c:v>
                  </c:pt>
                  <c:pt idx="27">
                    <c:v>SGC</c:v>
                  </c:pt>
                  <c:pt idx="28">
                    <c:v>TABO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NSEC</c:v>
                  </c:pt>
                  <c:pt idx="38">
                    <c:v>SANR</c:v>
                  </c:pt>
                  <c:pt idx="39">
                    <c:v>BKOC</c:v>
                  </c:pt>
                  <c:pt idx="40">
                    <c:v>BLMB</c:v>
                  </c:pt>
                  <c:pt idx="41">
                    <c:v>GDEV</c:v>
                  </c:pt>
                  <c:pt idx="42">
                    <c:v>DOMI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Sheet1!$J$16:$J$66</c:f>
              <c:numCache>
                <c:formatCode>_(* #,##0.00_);_(* \(#,##0.00\);_(* "-"??_);_(@_)</c:formatCode>
                <c:ptCount val="51"/>
                <c:pt idx="0">
                  <c:v>0</c:v>
                </c:pt>
                <c:pt idx="1">
                  <c:v>639839320</c:v>
                </c:pt>
                <c:pt idx="2">
                  <c:v>43356000</c:v>
                </c:pt>
                <c:pt idx="3">
                  <c:v>1800000</c:v>
                </c:pt>
                <c:pt idx="4">
                  <c:v>0</c:v>
                </c:pt>
                <c:pt idx="5">
                  <c:v>1400000</c:v>
                </c:pt>
                <c:pt idx="6">
                  <c:v>33333200</c:v>
                </c:pt>
                <c:pt idx="7">
                  <c:v>0</c:v>
                </c:pt>
                <c:pt idx="8">
                  <c:v>1886428880</c:v>
                </c:pt>
                <c:pt idx="9">
                  <c:v>1152000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AAB-47E2-A681-E361A807F34E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INVESCORE CAPITAL </c:v>
                  </c:pt>
                  <c:pt idx="7">
                    <c:v> ULZII&amp;CO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STOCKLAB SECURITIES </c:v>
                  </c:pt>
                  <c:pt idx="16">
                    <c:v> GOODSEC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ZERGED </c:v>
                  </c:pt>
                  <c:pt idx="23">
                    <c:v> MONSEC </c:v>
                  </c:pt>
                  <c:pt idx="24">
                    <c:v> SECAP </c:v>
                  </c:pt>
                  <c:pt idx="25">
                    <c:v> BULGAN BROKER </c:v>
                  </c:pt>
                  <c:pt idx="26">
                    <c:v> ALTAN KHOROMSOG </c:v>
                  </c:pt>
                  <c:pt idx="27">
                    <c:v> SG CAPITAL </c:v>
                  </c:pt>
                  <c:pt idx="28">
                    <c:v> TAVAN BOGD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NATIONAL SECURITIES </c:v>
                  </c:pt>
                  <c:pt idx="38">
                    <c:v> SANAR </c:v>
                  </c:pt>
                  <c:pt idx="39">
                    <c:v> BKO CAPITAL </c:v>
                  </c:pt>
                  <c:pt idx="40">
                    <c:v> BLOOMSBURY SECURITIES </c:v>
                  </c:pt>
                  <c:pt idx="41">
                    <c:v> GRANDDEVELOPMENT </c:v>
                  </c:pt>
                  <c:pt idx="42">
                    <c:v> DOMIXSEC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STOK</c:v>
                  </c:pt>
                  <c:pt idx="16">
                    <c:v>GDSC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ZRGD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BULG</c:v>
                  </c:pt>
                  <c:pt idx="26">
                    <c:v>ALTN</c:v>
                  </c:pt>
                  <c:pt idx="27">
                    <c:v>SGC</c:v>
                  </c:pt>
                  <c:pt idx="28">
                    <c:v>TABO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NSEC</c:v>
                  </c:pt>
                  <c:pt idx="38">
                    <c:v>SANR</c:v>
                  </c:pt>
                  <c:pt idx="39">
                    <c:v>BKOC</c:v>
                  </c:pt>
                  <c:pt idx="40">
                    <c:v>BLMB</c:v>
                  </c:pt>
                  <c:pt idx="41">
                    <c:v>GDEV</c:v>
                  </c:pt>
                  <c:pt idx="42">
                    <c:v>DOMI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1"/>
                <c:pt idx="0">
                  <c:v>3922878500</c:v>
                </c:pt>
                <c:pt idx="1">
                  <c:v>13463007500</c:v>
                </c:pt>
                <c:pt idx="2">
                  <c:v>769841600</c:v>
                </c:pt>
                <c:pt idx="3">
                  <c:v>775458400</c:v>
                </c:pt>
                <c:pt idx="4">
                  <c:v>834893300</c:v>
                </c:pt>
                <c:pt idx="5">
                  <c:v>924855500</c:v>
                </c:pt>
                <c:pt idx="6">
                  <c:v>261910200</c:v>
                </c:pt>
                <c:pt idx="7">
                  <c:v>284226600</c:v>
                </c:pt>
                <c:pt idx="8">
                  <c:v>432149600</c:v>
                </c:pt>
                <c:pt idx="9">
                  <c:v>272067900</c:v>
                </c:pt>
                <c:pt idx="10">
                  <c:v>658422800</c:v>
                </c:pt>
                <c:pt idx="11">
                  <c:v>50085000</c:v>
                </c:pt>
                <c:pt idx="12">
                  <c:v>373534000</c:v>
                </c:pt>
                <c:pt idx="13">
                  <c:v>83813900</c:v>
                </c:pt>
                <c:pt idx="14">
                  <c:v>25152000</c:v>
                </c:pt>
                <c:pt idx="15">
                  <c:v>190370100</c:v>
                </c:pt>
                <c:pt idx="16">
                  <c:v>51426300</c:v>
                </c:pt>
                <c:pt idx="17">
                  <c:v>125351300</c:v>
                </c:pt>
                <c:pt idx="18">
                  <c:v>2046300</c:v>
                </c:pt>
                <c:pt idx="19">
                  <c:v>26540100</c:v>
                </c:pt>
                <c:pt idx="20">
                  <c:v>102884000</c:v>
                </c:pt>
                <c:pt idx="21">
                  <c:v>9427100</c:v>
                </c:pt>
                <c:pt idx="22">
                  <c:v>4684900</c:v>
                </c:pt>
                <c:pt idx="23">
                  <c:v>7681900</c:v>
                </c:pt>
                <c:pt idx="24">
                  <c:v>17909400</c:v>
                </c:pt>
                <c:pt idx="25">
                  <c:v>1261100</c:v>
                </c:pt>
                <c:pt idx="26">
                  <c:v>47014500</c:v>
                </c:pt>
                <c:pt idx="27">
                  <c:v>31623700</c:v>
                </c:pt>
                <c:pt idx="28">
                  <c:v>8455300</c:v>
                </c:pt>
                <c:pt idx="29">
                  <c:v>12581800</c:v>
                </c:pt>
                <c:pt idx="30">
                  <c:v>9028700</c:v>
                </c:pt>
                <c:pt idx="31">
                  <c:v>19428000</c:v>
                </c:pt>
                <c:pt idx="32">
                  <c:v>5675400</c:v>
                </c:pt>
                <c:pt idx="33">
                  <c:v>0</c:v>
                </c:pt>
                <c:pt idx="34">
                  <c:v>4460300</c:v>
                </c:pt>
                <c:pt idx="35">
                  <c:v>55600</c:v>
                </c:pt>
                <c:pt idx="36">
                  <c:v>8708600</c:v>
                </c:pt>
                <c:pt idx="37">
                  <c:v>4351300</c:v>
                </c:pt>
                <c:pt idx="38">
                  <c:v>1979200</c:v>
                </c:pt>
                <c:pt idx="39">
                  <c:v>4520800</c:v>
                </c:pt>
                <c:pt idx="40">
                  <c:v>688000</c:v>
                </c:pt>
                <c:pt idx="41">
                  <c:v>512100</c:v>
                </c:pt>
                <c:pt idx="42">
                  <c:v>128300</c:v>
                </c:pt>
                <c:pt idx="43">
                  <c:v>273900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AB-47E2-A681-E361A807F34E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INVESCORE CAPITAL </c:v>
                  </c:pt>
                  <c:pt idx="7">
                    <c:v> ULZII&amp;CO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STOCKLAB SECURITIES </c:v>
                  </c:pt>
                  <c:pt idx="16">
                    <c:v> GOODSEC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ZERGED </c:v>
                  </c:pt>
                  <c:pt idx="23">
                    <c:v> MONSEC </c:v>
                  </c:pt>
                  <c:pt idx="24">
                    <c:v> SECAP </c:v>
                  </c:pt>
                  <c:pt idx="25">
                    <c:v> BULGAN BROKER </c:v>
                  </c:pt>
                  <c:pt idx="26">
                    <c:v> ALTAN KHOROMSOG </c:v>
                  </c:pt>
                  <c:pt idx="27">
                    <c:v> SG CAPITAL </c:v>
                  </c:pt>
                  <c:pt idx="28">
                    <c:v> TAVAN BOGD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NATIONAL SECURITIES </c:v>
                  </c:pt>
                  <c:pt idx="38">
                    <c:v> SANAR </c:v>
                  </c:pt>
                  <c:pt idx="39">
                    <c:v> BKO CAPITAL </c:v>
                  </c:pt>
                  <c:pt idx="40">
                    <c:v> BLOOMSBURY SECURITIES </c:v>
                  </c:pt>
                  <c:pt idx="41">
                    <c:v> GRANDDEVELOPMENT </c:v>
                  </c:pt>
                  <c:pt idx="42">
                    <c:v> DOMIXSEC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STOK</c:v>
                  </c:pt>
                  <c:pt idx="16">
                    <c:v>GDSC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ZRGD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BULG</c:v>
                  </c:pt>
                  <c:pt idx="26">
                    <c:v>ALTN</c:v>
                  </c:pt>
                  <c:pt idx="27">
                    <c:v>SGC</c:v>
                  </c:pt>
                  <c:pt idx="28">
                    <c:v>TABO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NSEC</c:v>
                  </c:pt>
                  <c:pt idx="38">
                    <c:v>SANR</c:v>
                  </c:pt>
                  <c:pt idx="39">
                    <c:v>BKOC</c:v>
                  </c:pt>
                  <c:pt idx="40">
                    <c:v>BLMB</c:v>
                  </c:pt>
                  <c:pt idx="41">
                    <c:v>GDEV</c:v>
                  </c:pt>
                  <c:pt idx="42">
                    <c:v>DOMI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AAB-47E2-A681-E361A807F34E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INVESCORE CAPITAL </c:v>
                  </c:pt>
                  <c:pt idx="7">
                    <c:v> ULZII&amp;CO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STOCKLAB SECURITIES </c:v>
                  </c:pt>
                  <c:pt idx="16">
                    <c:v> GOODSEC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ZERGED </c:v>
                  </c:pt>
                  <c:pt idx="23">
                    <c:v> MONSEC </c:v>
                  </c:pt>
                  <c:pt idx="24">
                    <c:v> SECAP </c:v>
                  </c:pt>
                  <c:pt idx="25">
                    <c:v> BULGAN BROKER </c:v>
                  </c:pt>
                  <c:pt idx="26">
                    <c:v> ALTAN KHOROMSOG </c:v>
                  </c:pt>
                  <c:pt idx="27">
                    <c:v> SG CAPITAL </c:v>
                  </c:pt>
                  <c:pt idx="28">
                    <c:v> TAVAN BOGD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NATIONAL SECURITIES </c:v>
                  </c:pt>
                  <c:pt idx="38">
                    <c:v> SANAR </c:v>
                  </c:pt>
                  <c:pt idx="39">
                    <c:v> BKO CAPITAL </c:v>
                  </c:pt>
                  <c:pt idx="40">
                    <c:v> BLOOMSBURY SECURITIES </c:v>
                  </c:pt>
                  <c:pt idx="41">
                    <c:v> GRANDDEVELOPMENT </c:v>
                  </c:pt>
                  <c:pt idx="42">
                    <c:v> DOMIXSEC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STOK</c:v>
                  </c:pt>
                  <c:pt idx="16">
                    <c:v>GDSC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ZRGD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BULG</c:v>
                  </c:pt>
                  <c:pt idx="26">
                    <c:v>ALTN</c:v>
                  </c:pt>
                  <c:pt idx="27">
                    <c:v>SGC</c:v>
                  </c:pt>
                  <c:pt idx="28">
                    <c:v>TABO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NSEC</c:v>
                  </c:pt>
                  <c:pt idx="38">
                    <c:v>SANR</c:v>
                  </c:pt>
                  <c:pt idx="39">
                    <c:v>BKOC</c:v>
                  </c:pt>
                  <c:pt idx="40">
                    <c:v>BLMB</c:v>
                  </c:pt>
                  <c:pt idx="41">
                    <c:v>GDEV</c:v>
                  </c:pt>
                  <c:pt idx="42">
                    <c:v>DOMI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Sheet1!#REF!</c:f>
              <c:numCache>
                <c:formatCode>_(* #,##0.00_);_(* \(#,##0.00\);_(* "-"??_);_(@_)</c:formatCode>
                <c:ptCount val="55"/>
                <c:pt idx="0">
                  <c:v>44200000</c:v>
                </c:pt>
                <c:pt idx="1">
                  <c:v>32000000</c:v>
                </c:pt>
                <c:pt idx="2">
                  <c:v>3064400000</c:v>
                </c:pt>
                <c:pt idx="3">
                  <c:v>24600000</c:v>
                </c:pt>
                <c:pt idx="4">
                  <c:v>17200000</c:v>
                </c:pt>
                <c:pt idx="5">
                  <c:v>0</c:v>
                </c:pt>
                <c:pt idx="6">
                  <c:v>21200000</c:v>
                </c:pt>
                <c:pt idx="7">
                  <c:v>16766100000</c:v>
                </c:pt>
                <c:pt idx="8">
                  <c:v>0</c:v>
                </c:pt>
                <c:pt idx="9">
                  <c:v>0</c:v>
                </c:pt>
                <c:pt idx="10">
                  <c:v>30000000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300000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AAB-47E2-A681-E361A807F34E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INVESCORE CAPITAL </c:v>
                  </c:pt>
                  <c:pt idx="7">
                    <c:v> ULZII&amp;CO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STOCKLAB SECURITIES </c:v>
                  </c:pt>
                  <c:pt idx="16">
                    <c:v> GOODSEC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ZERGED </c:v>
                  </c:pt>
                  <c:pt idx="23">
                    <c:v> MONSEC </c:v>
                  </c:pt>
                  <c:pt idx="24">
                    <c:v> SECAP </c:v>
                  </c:pt>
                  <c:pt idx="25">
                    <c:v> BULGAN BROKER </c:v>
                  </c:pt>
                  <c:pt idx="26">
                    <c:v> ALTAN KHOROMSOG </c:v>
                  </c:pt>
                  <c:pt idx="27">
                    <c:v> SG CAPITAL </c:v>
                  </c:pt>
                  <c:pt idx="28">
                    <c:v> TAVAN BOGD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NATIONAL SECURITIES </c:v>
                  </c:pt>
                  <c:pt idx="38">
                    <c:v> SANAR </c:v>
                  </c:pt>
                  <c:pt idx="39">
                    <c:v> BKO CAPITAL </c:v>
                  </c:pt>
                  <c:pt idx="40">
                    <c:v> BLOOMSBURY SECURITIES </c:v>
                  </c:pt>
                  <c:pt idx="41">
                    <c:v> GRANDDEVELOPMENT </c:v>
                  </c:pt>
                  <c:pt idx="42">
                    <c:v> DOMIXSEC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STOK</c:v>
                  </c:pt>
                  <c:pt idx="16">
                    <c:v>GDSC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ZRGD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BULG</c:v>
                  </c:pt>
                  <c:pt idx="26">
                    <c:v>ALTN</c:v>
                  </c:pt>
                  <c:pt idx="27">
                    <c:v>SGC</c:v>
                  </c:pt>
                  <c:pt idx="28">
                    <c:v>TABO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NSEC</c:v>
                  </c:pt>
                  <c:pt idx="38">
                    <c:v>SANR</c:v>
                  </c:pt>
                  <c:pt idx="39">
                    <c:v>BKOC</c:v>
                  </c:pt>
                  <c:pt idx="40">
                    <c:v>BLMB</c:v>
                  </c:pt>
                  <c:pt idx="41">
                    <c:v>GDEV</c:v>
                  </c:pt>
                  <c:pt idx="42">
                    <c:v>DOMI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Sheet1!$K$16:$K$66</c:f>
              <c:numCache>
                <c:formatCode>_(* #,##0.00_);_(* \(#,##0.00\);_(* "-"??_);_(@_)</c:formatCode>
                <c:ptCount val="51"/>
                <c:pt idx="0">
                  <c:v>3749444147.8900003</c:v>
                </c:pt>
                <c:pt idx="1">
                  <c:v>19027732410.369999</c:v>
                </c:pt>
                <c:pt idx="2">
                  <c:v>2445008522.0300002</c:v>
                </c:pt>
                <c:pt idx="3">
                  <c:v>902864965.83999991</c:v>
                </c:pt>
                <c:pt idx="4">
                  <c:v>73090541.780000001</c:v>
                </c:pt>
                <c:pt idx="5">
                  <c:v>167771690.13999999</c:v>
                </c:pt>
                <c:pt idx="6">
                  <c:v>8843597160.5600014</c:v>
                </c:pt>
                <c:pt idx="7">
                  <c:v>902045755.66000009</c:v>
                </c:pt>
                <c:pt idx="8">
                  <c:v>3167221502.5200005</c:v>
                </c:pt>
                <c:pt idx="9">
                  <c:v>1199260366.51</c:v>
                </c:pt>
                <c:pt idx="10">
                  <c:v>130128887.5</c:v>
                </c:pt>
                <c:pt idx="11">
                  <c:v>935082234.12</c:v>
                </c:pt>
                <c:pt idx="12">
                  <c:v>264602114.49000001</c:v>
                </c:pt>
                <c:pt idx="13">
                  <c:v>295702274.13</c:v>
                </c:pt>
                <c:pt idx="14">
                  <c:v>238935718.13999999</c:v>
                </c:pt>
                <c:pt idx="15">
                  <c:v>136605629.55000001</c:v>
                </c:pt>
                <c:pt idx="16">
                  <c:v>103100689.59999999</c:v>
                </c:pt>
                <c:pt idx="17">
                  <c:v>87180413.25</c:v>
                </c:pt>
                <c:pt idx="18">
                  <c:v>22379638.030000001</c:v>
                </c:pt>
                <c:pt idx="19">
                  <c:v>0</c:v>
                </c:pt>
                <c:pt idx="20">
                  <c:v>8045115.7999999998</c:v>
                </c:pt>
                <c:pt idx="21">
                  <c:v>63995694.460000001</c:v>
                </c:pt>
                <c:pt idx="22">
                  <c:v>12766005</c:v>
                </c:pt>
                <c:pt idx="23">
                  <c:v>28690078.07</c:v>
                </c:pt>
                <c:pt idx="24">
                  <c:v>56587242.5</c:v>
                </c:pt>
                <c:pt idx="25">
                  <c:v>0</c:v>
                </c:pt>
                <c:pt idx="26">
                  <c:v>9050703.7400000002</c:v>
                </c:pt>
                <c:pt idx="27">
                  <c:v>10479557.18</c:v>
                </c:pt>
                <c:pt idx="28">
                  <c:v>3321537</c:v>
                </c:pt>
                <c:pt idx="29">
                  <c:v>2799087.52</c:v>
                </c:pt>
                <c:pt idx="30">
                  <c:v>509100</c:v>
                </c:pt>
                <c:pt idx="31">
                  <c:v>5723001</c:v>
                </c:pt>
                <c:pt idx="32">
                  <c:v>2211885.6799999997</c:v>
                </c:pt>
                <c:pt idx="33">
                  <c:v>18414285.300000001</c:v>
                </c:pt>
                <c:pt idx="34">
                  <c:v>1633920</c:v>
                </c:pt>
                <c:pt idx="35">
                  <c:v>6517881</c:v>
                </c:pt>
                <c:pt idx="36">
                  <c:v>0</c:v>
                </c:pt>
                <c:pt idx="37">
                  <c:v>12375246.770000001</c:v>
                </c:pt>
                <c:pt idx="38">
                  <c:v>644000</c:v>
                </c:pt>
                <c:pt idx="39">
                  <c:v>1769176</c:v>
                </c:pt>
                <c:pt idx="40">
                  <c:v>0</c:v>
                </c:pt>
                <c:pt idx="41">
                  <c:v>6381896.5999999996</c:v>
                </c:pt>
                <c:pt idx="42">
                  <c:v>1010745.51</c:v>
                </c:pt>
                <c:pt idx="43">
                  <c:v>15687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AB-47E2-A681-E361A807F34E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INVESCORE CAPITAL </c:v>
                  </c:pt>
                  <c:pt idx="7">
                    <c:v> ULZII&amp;CO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STOCKLAB SECURITIES </c:v>
                  </c:pt>
                  <c:pt idx="16">
                    <c:v> GOODSEC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ZERGED </c:v>
                  </c:pt>
                  <c:pt idx="23">
                    <c:v> MONSEC </c:v>
                  </c:pt>
                  <c:pt idx="24">
                    <c:v> SECAP </c:v>
                  </c:pt>
                  <c:pt idx="25">
                    <c:v> BULGAN BROKER </c:v>
                  </c:pt>
                  <c:pt idx="26">
                    <c:v> ALTAN KHOROMSOG </c:v>
                  </c:pt>
                  <c:pt idx="27">
                    <c:v> SG CAPITAL </c:v>
                  </c:pt>
                  <c:pt idx="28">
                    <c:v> TAVAN BOGD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NATIONAL SECURITIES </c:v>
                  </c:pt>
                  <c:pt idx="38">
                    <c:v> SANAR </c:v>
                  </c:pt>
                  <c:pt idx="39">
                    <c:v> BKO CAPITAL </c:v>
                  </c:pt>
                  <c:pt idx="40">
                    <c:v> BLOOMSBURY SECURITIES </c:v>
                  </c:pt>
                  <c:pt idx="41">
                    <c:v> GRANDDEVELOPMENT </c:v>
                  </c:pt>
                  <c:pt idx="42">
                    <c:v> DOMIXSEC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STOK</c:v>
                  </c:pt>
                  <c:pt idx="16">
                    <c:v>GDSC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ZRGD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BULG</c:v>
                  </c:pt>
                  <c:pt idx="26">
                    <c:v>ALTN</c:v>
                  </c:pt>
                  <c:pt idx="27">
                    <c:v>SGC</c:v>
                  </c:pt>
                  <c:pt idx="28">
                    <c:v>TABO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NSEC</c:v>
                  </c:pt>
                  <c:pt idx="38">
                    <c:v>SANR</c:v>
                  </c:pt>
                  <c:pt idx="39">
                    <c:v>BKOC</c:v>
                  </c:pt>
                  <c:pt idx="40">
                    <c:v>BLMB</c:v>
                  </c:pt>
                  <c:pt idx="41">
                    <c:v>GDEV</c:v>
                  </c:pt>
                  <c:pt idx="42">
                    <c:v>DOMI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Sheet1!$L$16:$L$66</c:f>
              <c:numCache>
                <c:formatCode>_(* #,##0.00_);_(* \(#,##0.00\);_(* "-"??_);_(@_)</c:formatCode>
                <c:ptCount val="51"/>
                <c:pt idx="0">
                  <c:v>339069792104.2099</c:v>
                </c:pt>
                <c:pt idx="1">
                  <c:v>150211013575.17999</c:v>
                </c:pt>
                <c:pt idx="2">
                  <c:v>129523873528.31</c:v>
                </c:pt>
                <c:pt idx="3">
                  <c:v>107236393026.17</c:v>
                </c:pt>
                <c:pt idx="4">
                  <c:v>85771907386.419998</c:v>
                </c:pt>
                <c:pt idx="5">
                  <c:v>65662413695.050003</c:v>
                </c:pt>
                <c:pt idx="6">
                  <c:v>65426645884.980011</c:v>
                </c:pt>
                <c:pt idx="7">
                  <c:v>55662849431.890007</c:v>
                </c:pt>
                <c:pt idx="8">
                  <c:v>53458053486.979996</c:v>
                </c:pt>
                <c:pt idx="9">
                  <c:v>34326372543.620003</c:v>
                </c:pt>
                <c:pt idx="10">
                  <c:v>19073923491.759998</c:v>
                </c:pt>
                <c:pt idx="11">
                  <c:v>13134955103.540001</c:v>
                </c:pt>
                <c:pt idx="12">
                  <c:v>6538604669.6400003</c:v>
                </c:pt>
                <c:pt idx="13">
                  <c:v>5788113092.4700012</c:v>
                </c:pt>
                <c:pt idx="14">
                  <c:v>3936768281.3699999</c:v>
                </c:pt>
                <c:pt idx="15">
                  <c:v>3805299442.8800001</c:v>
                </c:pt>
                <c:pt idx="16">
                  <c:v>3314332854.3000002</c:v>
                </c:pt>
                <c:pt idx="17">
                  <c:v>1503691696.73</c:v>
                </c:pt>
                <c:pt idx="18">
                  <c:v>886936108.93000007</c:v>
                </c:pt>
                <c:pt idx="19">
                  <c:v>628593536.78999996</c:v>
                </c:pt>
                <c:pt idx="20">
                  <c:v>577345331.31999993</c:v>
                </c:pt>
                <c:pt idx="21">
                  <c:v>522124423.95999998</c:v>
                </c:pt>
                <c:pt idx="22">
                  <c:v>440982540.30000001</c:v>
                </c:pt>
                <c:pt idx="23">
                  <c:v>436907934.65000004</c:v>
                </c:pt>
                <c:pt idx="24">
                  <c:v>402926525</c:v>
                </c:pt>
                <c:pt idx="25">
                  <c:v>264587586.00000003</c:v>
                </c:pt>
                <c:pt idx="26">
                  <c:v>260722296.09</c:v>
                </c:pt>
                <c:pt idx="27">
                  <c:v>248583869.60000002</c:v>
                </c:pt>
                <c:pt idx="28">
                  <c:v>243225742.86000001</c:v>
                </c:pt>
                <c:pt idx="29">
                  <c:v>211954943.35999998</c:v>
                </c:pt>
                <c:pt idx="30">
                  <c:v>208155597.90000001</c:v>
                </c:pt>
                <c:pt idx="31">
                  <c:v>193391664.03</c:v>
                </c:pt>
                <c:pt idx="32">
                  <c:v>181263199.45999998</c:v>
                </c:pt>
                <c:pt idx="33">
                  <c:v>179088445.12</c:v>
                </c:pt>
                <c:pt idx="34">
                  <c:v>110066938.09999999</c:v>
                </c:pt>
                <c:pt idx="35">
                  <c:v>109429985.78999999</c:v>
                </c:pt>
                <c:pt idx="36">
                  <c:v>70915664.700000003</c:v>
                </c:pt>
                <c:pt idx="37">
                  <c:v>50441876.289999999</c:v>
                </c:pt>
                <c:pt idx="38">
                  <c:v>49183744.759999998</c:v>
                </c:pt>
                <c:pt idx="39">
                  <c:v>48183980.769999996</c:v>
                </c:pt>
                <c:pt idx="40">
                  <c:v>36077420.219999999</c:v>
                </c:pt>
                <c:pt idx="41">
                  <c:v>36062530.789999999</c:v>
                </c:pt>
                <c:pt idx="42">
                  <c:v>32530087.760000002</c:v>
                </c:pt>
                <c:pt idx="43">
                  <c:v>26705733.670000002</c:v>
                </c:pt>
                <c:pt idx="44">
                  <c:v>155800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AB-47E2-A681-E361A807F34E}"/>
            </c:ext>
          </c:extLst>
        </c:ser>
        <c:ser>
          <c:idx val="10"/>
          <c:order val="10"/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Sheet1!$B$16:$D$66</c:f>
              <c:multiLvlStrCache>
                <c:ptCount val="51"/>
                <c:lvl>
                  <c:pt idx="0">
                    <c:v>●</c:v>
                  </c:pt>
                  <c:pt idx="1">
                    <c:v>●</c:v>
                  </c:pt>
                  <c:pt idx="2">
                    <c:v>●</c:v>
                  </c:pt>
                  <c:pt idx="3">
                    <c:v>●</c:v>
                  </c:pt>
                  <c:pt idx="4">
                    <c:v>●</c:v>
                  </c:pt>
                  <c:pt idx="5">
                    <c:v>●</c:v>
                  </c:pt>
                  <c:pt idx="6">
                    <c:v>●</c:v>
                  </c:pt>
                  <c:pt idx="7">
                    <c:v>●</c:v>
                  </c:pt>
                  <c:pt idx="8">
                    <c:v>●</c:v>
                  </c:pt>
                  <c:pt idx="9">
                    <c:v>●</c:v>
                  </c:pt>
                  <c:pt idx="10">
                    <c:v>●</c:v>
                  </c:pt>
                  <c:pt idx="11">
                    <c:v>●</c:v>
                  </c:pt>
                  <c:pt idx="12">
                    <c:v>●</c:v>
                  </c:pt>
                  <c:pt idx="13">
                    <c:v>●</c:v>
                  </c:pt>
                  <c:pt idx="14">
                    <c:v>●</c:v>
                  </c:pt>
                  <c:pt idx="15">
                    <c:v>●</c:v>
                  </c:pt>
                  <c:pt idx="16">
                    <c:v>●</c:v>
                  </c:pt>
                  <c:pt idx="17">
                    <c:v>●</c:v>
                  </c:pt>
                  <c:pt idx="18">
                    <c:v>●</c:v>
                  </c:pt>
                  <c:pt idx="19">
                    <c:v>●</c:v>
                  </c:pt>
                  <c:pt idx="20">
                    <c:v>●</c:v>
                  </c:pt>
                  <c:pt idx="21">
                    <c:v>●</c:v>
                  </c:pt>
                  <c:pt idx="22">
                    <c:v>●</c:v>
                  </c:pt>
                  <c:pt idx="23">
                    <c:v>●</c:v>
                  </c:pt>
                  <c:pt idx="24">
                    <c:v>●</c:v>
                  </c:pt>
                  <c:pt idx="25">
                    <c:v>●</c:v>
                  </c:pt>
                  <c:pt idx="26">
                    <c:v>●</c:v>
                  </c:pt>
                  <c:pt idx="27">
                    <c:v>●</c:v>
                  </c:pt>
                  <c:pt idx="28">
                    <c:v>●</c:v>
                  </c:pt>
                  <c:pt idx="29">
                    <c:v>●</c:v>
                  </c:pt>
                  <c:pt idx="30">
                    <c:v>●</c:v>
                  </c:pt>
                  <c:pt idx="31">
                    <c:v>●</c:v>
                  </c:pt>
                  <c:pt idx="32">
                    <c:v>●</c:v>
                  </c:pt>
                  <c:pt idx="33">
                    <c:v>●</c:v>
                  </c:pt>
                  <c:pt idx="34">
                    <c:v>●</c:v>
                  </c:pt>
                  <c:pt idx="35">
                    <c:v>●</c:v>
                  </c:pt>
                  <c:pt idx="36">
                    <c:v>●</c:v>
                  </c:pt>
                  <c:pt idx="37">
                    <c:v>●</c:v>
                  </c:pt>
                  <c:pt idx="38">
                    <c:v>●</c:v>
                  </c:pt>
                  <c:pt idx="39">
                    <c:v>●</c:v>
                  </c:pt>
                  <c:pt idx="40">
                    <c:v>●</c:v>
                  </c:pt>
                  <c:pt idx="41">
                    <c:v>●</c:v>
                  </c:pt>
                  <c:pt idx="42">
                    <c:v>●</c:v>
                  </c:pt>
                  <c:pt idx="43">
                    <c:v>●</c:v>
                  </c:pt>
                  <c:pt idx="44">
                    <c:v>●</c:v>
                  </c:pt>
                  <c:pt idx="45">
                    <c:v>●</c:v>
                  </c:pt>
                  <c:pt idx="46">
                    <c:v>●</c:v>
                  </c:pt>
                  <c:pt idx="47">
                    <c:v>●</c:v>
                  </c:pt>
                  <c:pt idx="48">
                    <c:v>●</c:v>
                  </c:pt>
                  <c:pt idx="49">
                    <c:v>●</c:v>
                  </c:pt>
                  <c:pt idx="50">
                    <c:v>●</c:v>
                  </c:pt>
                </c:lvl>
                <c:lvl>
                  <c:pt idx="0">
                    <c:v> BDSEC </c:v>
                  </c:pt>
                  <c:pt idx="1">
                    <c:v> TAVAN BOGD CAPITAL </c:v>
                  </c:pt>
                  <c:pt idx="2">
                    <c:v> GOLOMT CAPITAL </c:v>
                  </c:pt>
                  <c:pt idx="3">
                    <c:v> TDB SECURITIES </c:v>
                  </c:pt>
                  <c:pt idx="4">
                    <c:v> MIRAE ASSET SECURITIES MONGOLIA </c:v>
                  </c:pt>
                  <c:pt idx="5">
                    <c:v> RHINOS INVESTMENT </c:v>
                  </c:pt>
                  <c:pt idx="6">
                    <c:v> INVESCORE CAPITAL </c:v>
                  </c:pt>
                  <c:pt idx="7">
                    <c:v> ULZII&amp;CO CAPITAL </c:v>
                  </c:pt>
                  <c:pt idx="8">
                    <c:v> MANDAL CAPITAL MARKETS </c:v>
                  </c:pt>
                  <c:pt idx="9">
                    <c:v> ARD SECURITIES </c:v>
                  </c:pt>
                  <c:pt idx="10">
                    <c:v> NOVEL INVESTMENT </c:v>
                  </c:pt>
                  <c:pt idx="11">
                    <c:v> APEX CAPITAL </c:v>
                  </c:pt>
                  <c:pt idx="12">
                    <c:v> BUMBAT-ALTAI </c:v>
                  </c:pt>
                  <c:pt idx="13">
                    <c:v> MICC </c:v>
                  </c:pt>
                  <c:pt idx="14">
                    <c:v> STANDART INVESTMENT </c:v>
                  </c:pt>
                  <c:pt idx="15">
                    <c:v> STOCKLAB SECURITIES </c:v>
                  </c:pt>
                  <c:pt idx="16">
                    <c:v> GOODSEC </c:v>
                  </c:pt>
                  <c:pt idx="17">
                    <c:v> ARGAI BEST </c:v>
                  </c:pt>
                  <c:pt idx="18">
                    <c:v> GAULI </c:v>
                  </c:pt>
                  <c:pt idx="19">
                    <c:v> HUNNU EMPIRE </c:v>
                  </c:pt>
                  <c:pt idx="20">
                    <c:v> LIFETIME INVESTMENT </c:v>
                  </c:pt>
                  <c:pt idx="21">
                    <c:v> TULGAT CHANDMANI BAYAN </c:v>
                  </c:pt>
                  <c:pt idx="22">
                    <c:v> ZERGED </c:v>
                  </c:pt>
                  <c:pt idx="23">
                    <c:v> MONSEC </c:v>
                  </c:pt>
                  <c:pt idx="24">
                    <c:v> SECAP </c:v>
                  </c:pt>
                  <c:pt idx="25">
                    <c:v> BULGAN BROKER </c:v>
                  </c:pt>
                  <c:pt idx="26">
                    <c:v> ALTAN KHOROMSOG </c:v>
                  </c:pt>
                  <c:pt idx="27">
                    <c:v> SG CAPITAL </c:v>
                  </c:pt>
                  <c:pt idx="28">
                    <c:v> TAVAN BOGD </c:v>
                  </c:pt>
                  <c:pt idx="29">
                    <c:v> DARKHAN BROKER </c:v>
                  </c:pt>
                  <c:pt idx="30">
                    <c:v> GATSUURT TRADE </c:v>
                  </c:pt>
                  <c:pt idx="31">
                    <c:v> DH CAPITAL </c:v>
                  </c:pt>
                  <c:pt idx="32">
                    <c:v> TENGER CAPITAL </c:v>
                  </c:pt>
                  <c:pt idx="33">
                    <c:v> MERGEN SANAA </c:v>
                  </c:pt>
                  <c:pt idx="34">
                    <c:v> BATS </c:v>
                  </c:pt>
                  <c:pt idx="35">
                    <c:v> UNDURKHAAN INVEST </c:v>
                  </c:pt>
                  <c:pt idx="36">
                    <c:v> MONGOL SECURITIES </c:v>
                  </c:pt>
                  <c:pt idx="37">
                    <c:v> NATIONAL SECURITIES </c:v>
                  </c:pt>
                  <c:pt idx="38">
                    <c:v> SANAR </c:v>
                  </c:pt>
                  <c:pt idx="39">
                    <c:v> BKO CAPITAL </c:v>
                  </c:pt>
                  <c:pt idx="40">
                    <c:v> BLOOMSBURY SECURITIES </c:v>
                  </c:pt>
                  <c:pt idx="41">
                    <c:v> GRANDDEVELOPMENT </c:v>
                  </c:pt>
                  <c:pt idx="42">
                    <c:v> DOMIXSEC </c:v>
                  </c:pt>
                  <c:pt idx="43">
                    <c:v> BLUESKY SECURITIES </c:v>
                  </c:pt>
                  <c:pt idx="44">
                    <c:v> MASDAQ </c:v>
                  </c:pt>
                  <c:pt idx="45">
                    <c:v> SILVER LIGHT SECURITIES </c:v>
                  </c:pt>
                  <c:pt idx="46">
                    <c:v> EURASIA CAPITAL HOLDING </c:v>
                  </c:pt>
                  <c:pt idx="47">
                    <c:v> MAZAALAI CAPITAL PARTNERS </c:v>
                  </c:pt>
                  <c:pt idx="48">
                    <c:v> CENTRAL SECURITIES  </c:v>
                  </c:pt>
                  <c:pt idx="49">
                    <c:v> DCF </c:v>
                  </c:pt>
                  <c:pt idx="50">
                    <c:v> GERELT ASSEMOUR CAPITAL </c:v>
                  </c:pt>
                </c:lvl>
                <c:lvl>
                  <c:pt idx="0">
                    <c:v>BDSC</c:v>
                  </c:pt>
                  <c:pt idx="1">
                    <c:v>ZGB</c:v>
                  </c:pt>
                  <c:pt idx="2">
                    <c:v>GLMT</c:v>
                  </c:pt>
                  <c:pt idx="3">
                    <c:v>TDB</c:v>
                  </c:pt>
                  <c:pt idx="4">
                    <c:v>BZIN</c:v>
                  </c:pt>
                  <c:pt idx="5">
                    <c:v>RISM</c:v>
                  </c:pt>
                  <c:pt idx="6">
                    <c:v>INVC</c:v>
                  </c:pt>
                  <c:pt idx="7">
                    <c:v>ARD</c:v>
                  </c:pt>
                  <c:pt idx="8">
                    <c:v>MIBG</c:v>
                  </c:pt>
                  <c:pt idx="9">
                    <c:v>MNET</c:v>
                  </c:pt>
                  <c:pt idx="10">
                    <c:v>NOVL</c:v>
                  </c:pt>
                  <c:pt idx="11">
                    <c:v>TTOL</c:v>
                  </c:pt>
                  <c:pt idx="12">
                    <c:v>BUMB</c:v>
                  </c:pt>
                  <c:pt idx="13">
                    <c:v>MICC</c:v>
                  </c:pt>
                  <c:pt idx="14">
                    <c:v>STIN</c:v>
                  </c:pt>
                  <c:pt idx="15">
                    <c:v>STOK</c:v>
                  </c:pt>
                  <c:pt idx="16">
                    <c:v>GDSC</c:v>
                  </c:pt>
                  <c:pt idx="17">
                    <c:v>ARGB</c:v>
                  </c:pt>
                  <c:pt idx="18">
                    <c:v>GAUL</c:v>
                  </c:pt>
                  <c:pt idx="19">
                    <c:v>HUN</c:v>
                  </c:pt>
                  <c:pt idx="20">
                    <c:v>LFTI</c:v>
                  </c:pt>
                  <c:pt idx="21">
                    <c:v>TCHB</c:v>
                  </c:pt>
                  <c:pt idx="22">
                    <c:v>ZRGD</c:v>
                  </c:pt>
                  <c:pt idx="23">
                    <c:v>MSEC</c:v>
                  </c:pt>
                  <c:pt idx="24">
                    <c:v>SECP</c:v>
                  </c:pt>
                  <c:pt idx="25">
                    <c:v>BULG</c:v>
                  </c:pt>
                  <c:pt idx="26">
                    <c:v>ALTN</c:v>
                  </c:pt>
                  <c:pt idx="27">
                    <c:v>SGC</c:v>
                  </c:pt>
                  <c:pt idx="28">
                    <c:v>TABO</c:v>
                  </c:pt>
                  <c:pt idx="29">
                    <c:v>DRBR</c:v>
                  </c:pt>
                  <c:pt idx="30">
                    <c:v>GATR</c:v>
                  </c:pt>
                  <c:pt idx="31">
                    <c:v>DELG</c:v>
                  </c:pt>
                  <c:pt idx="32">
                    <c:v>TNGR</c:v>
                  </c:pt>
                  <c:pt idx="33">
                    <c:v>MERG</c:v>
                  </c:pt>
                  <c:pt idx="34">
                    <c:v>BATS</c:v>
                  </c:pt>
                  <c:pt idx="35">
                    <c:v>UNDR</c:v>
                  </c:pt>
                  <c:pt idx="36">
                    <c:v>MONG</c:v>
                  </c:pt>
                  <c:pt idx="37">
                    <c:v>NSEC</c:v>
                  </c:pt>
                  <c:pt idx="38">
                    <c:v>SANR</c:v>
                  </c:pt>
                  <c:pt idx="39">
                    <c:v>BKOC</c:v>
                  </c:pt>
                  <c:pt idx="40">
                    <c:v>BLMB</c:v>
                  </c:pt>
                  <c:pt idx="41">
                    <c:v>GDEV</c:v>
                  </c:pt>
                  <c:pt idx="42">
                    <c:v>DOMI</c:v>
                  </c:pt>
                  <c:pt idx="43">
                    <c:v>BSK</c:v>
                  </c:pt>
                  <c:pt idx="44">
                    <c:v>MSDQ</c:v>
                  </c:pt>
                  <c:pt idx="45">
                    <c:v>SILS</c:v>
                  </c:pt>
                  <c:pt idx="46">
                    <c:v>ECM</c:v>
                  </c:pt>
                  <c:pt idx="47">
                    <c:v>BLAC</c:v>
                  </c:pt>
                  <c:pt idx="48">
                    <c:v>CTRL</c:v>
                  </c:pt>
                  <c:pt idx="49">
                    <c:v>DCF</c:v>
                  </c:pt>
                  <c:pt idx="50">
                    <c:v>GACB</c:v>
                  </c:pt>
                </c:lvl>
              </c:multiLvlStrCache>
            </c:multiLvlStrRef>
          </c:cat>
          <c:val>
            <c:numRef>
              <c:f>Sheet1!$M$16:$M$66</c:f>
              <c:numCache>
                <c:formatCode>0.0%</c:formatCode>
                <c:ptCount val="51"/>
                <c:pt idx="0">
                  <c:v>0.29486854161270792</c:v>
                </c:pt>
                <c:pt idx="1">
                  <c:v>0.13062945605448426</c:v>
                </c:pt>
                <c:pt idx="2">
                  <c:v>0.11263909844137188</c:v>
                </c:pt>
                <c:pt idx="3">
                  <c:v>9.3257021285209643E-2</c:v>
                </c:pt>
                <c:pt idx="4">
                  <c:v>7.4590653108374899E-2</c:v>
                </c:pt>
                <c:pt idx="5">
                  <c:v>5.7102639680384835E-2</c:v>
                </c:pt>
                <c:pt idx="6">
                  <c:v>5.6897606640186456E-2</c:v>
                </c:pt>
                <c:pt idx="7">
                  <c:v>4.8406621929165262E-2</c:v>
                </c:pt>
                <c:pt idx="8">
                  <c:v>4.64892439144661E-2</c:v>
                </c:pt>
                <c:pt idx="9">
                  <c:v>2.9851575240536023E-2</c:v>
                </c:pt>
                <c:pt idx="10">
                  <c:v>1.6587440502865747E-2</c:v>
                </c:pt>
                <c:pt idx="11">
                  <c:v>1.1422678002347312E-2</c:v>
                </c:pt>
                <c:pt idx="12">
                  <c:v>5.6862299975287307E-3</c:v>
                </c:pt>
                <c:pt idx="13">
                  <c:v>5.033572751127007E-3</c:v>
                </c:pt>
                <c:pt idx="14">
                  <c:v>3.4235698632745456E-3</c:v>
                </c:pt>
                <c:pt idx="15">
                  <c:v>3.3092393461485949E-3</c:v>
                </c:pt>
                <c:pt idx="16">
                  <c:v>2.8822753247985094E-3</c:v>
                </c:pt>
                <c:pt idx="17">
                  <c:v>1.3076699487096781E-3</c:v>
                </c:pt>
                <c:pt idx="18">
                  <c:v>7.7131482377368592E-4</c:v>
                </c:pt>
                <c:pt idx="19">
                  <c:v>5.4664987497168437E-4</c:v>
                </c:pt>
                <c:pt idx="20">
                  <c:v>5.0208240255419771E-4</c:v>
                </c:pt>
                <c:pt idx="21">
                  <c:v>4.5406011098193865E-4</c:v>
                </c:pt>
                <c:pt idx="22">
                  <c:v>3.8349591017227547E-4</c:v>
                </c:pt>
                <c:pt idx="23">
                  <c:v>3.7995247146543502E-4</c:v>
                </c:pt>
                <c:pt idx="24">
                  <c:v>3.5040088964136048E-4</c:v>
                </c:pt>
                <c:pt idx="25">
                  <c:v>2.3009586058515255E-4</c:v>
                </c:pt>
                <c:pt idx="26">
                  <c:v>2.2673445114906299E-4</c:v>
                </c:pt>
                <c:pt idx="27">
                  <c:v>2.1617839395987135E-4</c:v>
                </c:pt>
                <c:pt idx="28">
                  <c:v>2.1151875439777708E-4</c:v>
                </c:pt>
                <c:pt idx="29">
                  <c:v>1.8432442668605192E-4</c:v>
                </c:pt>
                <c:pt idx="30">
                  <c:v>1.8102036515960153E-4</c:v>
                </c:pt>
                <c:pt idx="31">
                  <c:v>1.6818106260275392E-4</c:v>
                </c:pt>
                <c:pt idx="32">
                  <c:v>1.5763366869436893E-4</c:v>
                </c:pt>
                <c:pt idx="33">
                  <c:v>1.5574241605100574E-4</c:v>
                </c:pt>
                <c:pt idx="34">
                  <c:v>9.5718575564963251E-5</c:v>
                </c:pt>
                <c:pt idx="35">
                  <c:v>9.516465656922794E-5</c:v>
                </c:pt>
                <c:pt idx="36">
                  <c:v>6.1671075143013786E-5</c:v>
                </c:pt>
                <c:pt idx="37">
                  <c:v>4.3866256576668531E-5</c:v>
                </c:pt>
                <c:pt idx="38">
                  <c:v>4.2772135489957134E-5</c:v>
                </c:pt>
                <c:pt idx="39">
                  <c:v>4.1902701065089234E-5</c:v>
                </c:pt>
                <c:pt idx="40">
                  <c:v>3.1374355761396465E-5</c:v>
                </c:pt>
                <c:pt idx="41">
                  <c:v>3.1361407322426724E-5</c:v>
                </c:pt>
                <c:pt idx="42">
                  <c:v>2.8289454736730306E-5</c:v>
                </c:pt>
                <c:pt idx="43">
                  <c:v>2.3224365376524256E-5</c:v>
                </c:pt>
                <c:pt idx="44">
                  <c:v>1.354898603563614E-7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AAB-47E2-A681-E361A807F3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1788576"/>
        <c:axId val="551788968"/>
      </c:barChart>
      <c:catAx>
        <c:axId val="55178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968"/>
        <c:crosses val="autoZero"/>
        <c:auto val="1"/>
        <c:lblAlgn val="ctr"/>
        <c:lblOffset val="100"/>
        <c:noMultiLvlLbl val="0"/>
      </c:catAx>
      <c:valAx>
        <c:axId val="551788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1788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77841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13</xdr:col>
      <xdr:colOff>0</xdr:colOff>
      <xdr:row>7</xdr:row>
      <xdr:rowOff>0</xdr:rowOff>
    </xdr:to>
    <xdr:grpSp>
      <xdr:nvGrpSpPr>
        <xdr:cNvPr id="2" name="Group 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16845643" cy="1382486"/>
          <a:chOff x="-459" y="-536"/>
          <a:chExt cx="12780" cy="2246"/>
        </a:xfrm>
      </xdr:grpSpPr>
      <xdr:sp macro="" textlink="">
        <xdr:nvSpPr>
          <xdr:cNvPr id="3" name="Rectangle 7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-459" y="-536"/>
            <a:ext cx="12780" cy="1440"/>
          </a:xfrm>
          <a:prstGeom prst="rect">
            <a:avLst/>
          </a:prstGeom>
          <a:solidFill>
            <a:srgbClr val="004284"/>
          </a:solidFill>
          <a:ln>
            <a:noFill/>
          </a:ln>
          <a:effectLst>
            <a:outerShdw dist="25400" dir="5400000" algn="ctr" rotWithShape="0">
              <a:srgbClr val="808080">
                <a:alpha val="35001"/>
              </a:srgbClr>
            </a:outerShdw>
          </a:effectLst>
          <a:extLst>
            <a:ext uri="{91240B29-F687-4F45-9708-019B960494DF}">
              <a14:hiddenLine xmlns:a14="http://schemas.microsoft.com/office/drawing/2010/main" w="19050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Freeform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/>
          </xdr:cNvSpPr>
        </xdr:nvSpPr>
        <xdr:spPr bwMode="auto">
          <a:xfrm>
            <a:off x="1418" y="311"/>
            <a:ext cx="7916" cy="1399"/>
          </a:xfrm>
          <a:custGeom>
            <a:avLst/>
            <a:gdLst>
              <a:gd name="T0" fmla="*/ 7916 w 7916"/>
              <a:gd name="T1" fmla="*/ 694 h 1399"/>
              <a:gd name="T2" fmla="*/ 7916 w 7916"/>
              <a:gd name="T3" fmla="*/ 278 h 1399"/>
              <a:gd name="T4" fmla="*/ 0 w 7916"/>
              <a:gd name="T5" fmla="*/ 0 h 1399"/>
              <a:gd name="T6" fmla="*/ 0 w 7916"/>
              <a:gd name="T7" fmla="*/ 1399 h 1399"/>
              <a:gd name="T8" fmla="*/ 7916 w 7916"/>
              <a:gd name="T9" fmla="*/ 694 h 139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7916" h="1399">
                <a:moveTo>
                  <a:pt x="7916" y="694"/>
                </a:moveTo>
                <a:lnTo>
                  <a:pt x="7916" y="278"/>
                </a:lnTo>
                <a:lnTo>
                  <a:pt x="0" y="0"/>
                </a:lnTo>
                <a:lnTo>
                  <a:pt x="0" y="1399"/>
                </a:lnTo>
                <a:lnTo>
                  <a:pt x="7916" y="694"/>
                </a:lnTo>
                <a:close/>
              </a:path>
            </a:pathLst>
          </a:custGeom>
          <a:solidFill>
            <a:srgbClr val="7AA2C4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" name="Freeform 9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/>
          </xdr:cNvSpPr>
        </xdr:nvSpPr>
        <xdr:spPr bwMode="auto">
          <a:xfrm>
            <a:off x="9327" y="480"/>
            <a:ext cx="2597" cy="804"/>
          </a:xfrm>
          <a:custGeom>
            <a:avLst/>
            <a:gdLst>
              <a:gd name="T0" fmla="*/ 0 w 2597"/>
              <a:gd name="T1" fmla="*/ 526 h 804"/>
              <a:gd name="T2" fmla="*/ 0 w 2597"/>
              <a:gd name="T3" fmla="*/ 110 h 804"/>
              <a:gd name="T4" fmla="*/ 2597 w 2597"/>
              <a:gd name="T5" fmla="*/ 0 h 804"/>
              <a:gd name="T6" fmla="*/ 2573 w 2597"/>
              <a:gd name="T7" fmla="*/ 804 h 804"/>
              <a:gd name="T8" fmla="*/ 0 w 2597"/>
              <a:gd name="T9" fmla="*/ 526 h 804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2597" h="804">
                <a:moveTo>
                  <a:pt x="0" y="526"/>
                </a:moveTo>
                <a:lnTo>
                  <a:pt x="0" y="110"/>
                </a:lnTo>
                <a:lnTo>
                  <a:pt x="2597" y="0"/>
                </a:lnTo>
                <a:lnTo>
                  <a:pt x="2573" y="804"/>
                </a:lnTo>
                <a:lnTo>
                  <a:pt x="0" y="526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6" name="Freeform 10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/>
          </xdr:cNvSpPr>
        </xdr:nvSpPr>
        <xdr:spPr bwMode="auto">
          <a:xfrm>
            <a:off x="-279" y="318"/>
            <a:ext cx="1706" cy="1392"/>
          </a:xfrm>
          <a:custGeom>
            <a:avLst/>
            <a:gdLst>
              <a:gd name="T0" fmla="*/ 254 w 1706"/>
              <a:gd name="T1" fmla="*/ 1181 h 1392"/>
              <a:gd name="T2" fmla="*/ 0 w 1706"/>
              <a:gd name="T3" fmla="*/ 218 h 1392"/>
              <a:gd name="T4" fmla="*/ 1706 w 1706"/>
              <a:gd name="T5" fmla="*/ 0 h 1392"/>
              <a:gd name="T6" fmla="*/ 1702 w 1706"/>
              <a:gd name="T7" fmla="*/ 1392 h 1392"/>
              <a:gd name="T8" fmla="*/ 254 w 1706"/>
              <a:gd name="T9" fmla="*/ 1181 h 139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1706" h="1392">
                <a:moveTo>
                  <a:pt x="254" y="1181"/>
                </a:moveTo>
                <a:lnTo>
                  <a:pt x="0" y="218"/>
                </a:lnTo>
                <a:lnTo>
                  <a:pt x="1706" y="0"/>
                </a:lnTo>
                <a:lnTo>
                  <a:pt x="1702" y="1392"/>
                </a:lnTo>
                <a:lnTo>
                  <a:pt x="254" y="1181"/>
                </a:lnTo>
                <a:close/>
              </a:path>
            </a:pathLst>
          </a:custGeom>
          <a:solidFill>
            <a:srgbClr val="487DAE"/>
          </a:solidFill>
          <a:ln>
            <a:noFill/>
          </a:ln>
          <a:extLst>
            <a:ext uri="{91240B29-F687-4F45-9708-019B960494DF}">
              <a14:hiddenLine xmlns:a14="http://schemas.microsoft.com/office/drawing/2010/main" w="44450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</xdr:grpSp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464004</xdr:colOff>
      <xdr:row>10</xdr:row>
      <xdr:rowOff>123825</xdr:rowOff>
    </xdr:to>
    <xdr:pic>
      <xdr:nvPicPr>
        <xdr:cNvPr id="7" name="Picture 6" descr="MSE_LOGO blue-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6</xdr:row>
      <xdr:rowOff>114300</xdr:rowOff>
    </xdr:from>
    <xdr:to>
      <xdr:col>1</xdr:col>
      <xdr:colOff>466725</xdr:colOff>
      <xdr:row>10</xdr:row>
      <xdr:rowOff>123825</xdr:rowOff>
    </xdr:to>
    <xdr:pic>
      <xdr:nvPicPr>
        <xdr:cNvPr id="8" name="Picture 6" descr="MSE_LOGO blue-1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85875"/>
          <a:ext cx="7810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deelliin%20san\Members\&#1040;&#1088;&#1080;&#1083;&#1078;&#1072;&#1072;&#1085;&#1099;%20&#1090;&#1072;&#1081;&#1083;&#1072;&#1085;\2020\Mnth2008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Members\&#1040;&#1088;&#1080;&#1083;&#1078;&#1072;&#1072;&#1085;&#1099;%20&#1090;&#1072;&#1081;&#1083;&#1072;&#1085;\2023\202308%20Ariljaanii%20tailan.xlsx" TargetMode="External"/><Relationship Id="rId1" Type="http://schemas.openxmlformats.org/officeDocument/2006/relationships/externalLinkPath" Target="202308%20Ariljaanii%20tail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ummary"/>
      <sheetName val="Trading"/>
      <sheetName val="Bond_gov"/>
      <sheetName val="Bond_com"/>
      <sheetName val="TOP-20"/>
      <sheetName val="ActiveShares"/>
      <sheetName val="mar_cap"/>
      <sheetName val="PriceGainers&amp;Losers"/>
      <sheetName val="Trading Summary"/>
      <sheetName val="Broker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ACE</v>
          </cell>
          <cell r="C9" t="str">
            <v>АСЕ энд Т Капитал ХХК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/>
          <cell r="J9"/>
          <cell r="K9"/>
          <cell r="L9"/>
          <cell r="M9"/>
          <cell r="N9"/>
          <cell r="O9"/>
          <cell r="P9"/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/>
          <cell r="W9"/>
          <cell r="X9"/>
          <cell r="Y9"/>
          <cell r="Z9"/>
          <cell r="AA9"/>
          <cell r="AB9">
            <v>0</v>
          </cell>
          <cell r="AC9">
            <v>0</v>
          </cell>
        </row>
        <row r="10">
          <cell r="B10" t="str">
            <v>ALTN</v>
          </cell>
          <cell r="C10" t="str">
            <v>Алтан хоромсог ХХК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/>
          <cell r="J10"/>
          <cell r="K10"/>
          <cell r="L10"/>
          <cell r="M10"/>
          <cell r="N10"/>
          <cell r="O10"/>
          <cell r="P10"/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/>
          <cell r="W10"/>
          <cell r="X10"/>
          <cell r="Y10"/>
          <cell r="Z10"/>
          <cell r="AA10"/>
          <cell r="AB10">
            <v>0</v>
          </cell>
          <cell r="AC10">
            <v>0</v>
          </cell>
        </row>
        <row r="11">
          <cell r="B11" t="str">
            <v>APS</v>
          </cell>
          <cell r="C11" t="str">
            <v>Азиа Пасифик секьюритис ХХК</v>
          </cell>
          <cell r="D11">
            <v>1687</v>
          </cell>
          <cell r="E11">
            <v>408594.72</v>
          </cell>
          <cell r="F11">
            <v>20393</v>
          </cell>
          <cell r="G11">
            <v>11312260.5</v>
          </cell>
          <cell r="H11">
            <v>11720855.220000001</v>
          </cell>
          <cell r="I11"/>
          <cell r="J11"/>
          <cell r="K11"/>
          <cell r="L11"/>
          <cell r="M11"/>
          <cell r="N11"/>
          <cell r="O11"/>
          <cell r="P11"/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/>
          <cell r="W11"/>
          <cell r="X11"/>
          <cell r="Y11"/>
          <cell r="Z11"/>
          <cell r="AA11"/>
          <cell r="AB11">
            <v>22080</v>
          </cell>
          <cell r="AC11">
            <v>11720855.220000001</v>
          </cell>
        </row>
        <row r="12">
          <cell r="B12" t="str">
            <v>ARD</v>
          </cell>
          <cell r="C12" t="str">
            <v>Ард капитал групп ХХК</v>
          </cell>
          <cell r="D12">
            <v>95275</v>
          </cell>
          <cell r="E12">
            <v>18255480.52</v>
          </cell>
          <cell r="F12">
            <v>72278</v>
          </cell>
          <cell r="G12">
            <v>44941212.520000003</v>
          </cell>
          <cell r="H12">
            <v>63196693.040000007</v>
          </cell>
          <cell r="I12"/>
          <cell r="J12"/>
          <cell r="K12"/>
          <cell r="L12"/>
          <cell r="M12"/>
          <cell r="N12"/>
          <cell r="O12"/>
          <cell r="P12"/>
          <cell r="Q12">
            <v>300</v>
          </cell>
          <cell r="R12">
            <v>30000000</v>
          </cell>
          <cell r="S12">
            <v>182</v>
          </cell>
          <cell r="T12">
            <v>18200000</v>
          </cell>
          <cell r="U12">
            <v>48200000</v>
          </cell>
          <cell r="V12"/>
          <cell r="W12"/>
          <cell r="X12"/>
          <cell r="Y12"/>
          <cell r="Z12"/>
          <cell r="AA12"/>
          <cell r="AB12">
            <v>168035</v>
          </cell>
          <cell r="AC12">
            <v>111396693.04000001</v>
          </cell>
        </row>
        <row r="13">
          <cell r="B13" t="str">
            <v>ARGB</v>
          </cell>
          <cell r="C13" t="str">
            <v>Аргай бэст ХХК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/>
          <cell r="J13"/>
          <cell r="K13"/>
          <cell r="L13"/>
          <cell r="M13"/>
          <cell r="N13"/>
          <cell r="O13"/>
          <cell r="P13"/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/>
          <cell r="W13"/>
          <cell r="X13"/>
          <cell r="Y13"/>
          <cell r="Z13"/>
          <cell r="AA13"/>
          <cell r="AB13">
            <v>0</v>
          </cell>
          <cell r="AC13">
            <v>0</v>
          </cell>
        </row>
        <row r="14">
          <cell r="B14" t="str">
            <v>BATS</v>
          </cell>
          <cell r="C14" t="str">
            <v>Батс ХХК</v>
          </cell>
          <cell r="D14">
            <v>3380</v>
          </cell>
          <cell r="E14">
            <v>1991456</v>
          </cell>
          <cell r="F14">
            <v>0</v>
          </cell>
          <cell r="G14">
            <v>0</v>
          </cell>
          <cell r="H14">
            <v>1991456</v>
          </cell>
          <cell r="I14"/>
          <cell r="J14"/>
          <cell r="K14"/>
          <cell r="L14"/>
          <cell r="M14"/>
          <cell r="N14"/>
          <cell r="O14"/>
          <cell r="P14"/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/>
          <cell r="W14"/>
          <cell r="X14"/>
          <cell r="Y14"/>
          <cell r="Z14"/>
          <cell r="AA14"/>
          <cell r="AB14">
            <v>3380</v>
          </cell>
          <cell r="AC14">
            <v>1991456</v>
          </cell>
        </row>
        <row r="15">
          <cell r="B15" t="str">
            <v>BDSC</v>
          </cell>
          <cell r="C15" t="str">
            <v>БиДиСек ХК</v>
          </cell>
          <cell r="D15">
            <v>12640199</v>
          </cell>
          <cell r="E15">
            <v>1332133637.22</v>
          </cell>
          <cell r="F15">
            <v>12408545</v>
          </cell>
          <cell r="G15">
            <v>1309129393.99</v>
          </cell>
          <cell r="H15">
            <v>2641263031.21</v>
          </cell>
          <cell r="I15"/>
          <cell r="J15"/>
          <cell r="K15"/>
          <cell r="L15"/>
          <cell r="M15"/>
          <cell r="N15"/>
          <cell r="O15"/>
          <cell r="P15"/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/>
          <cell r="W15"/>
          <cell r="X15"/>
          <cell r="Y15"/>
          <cell r="Z15"/>
          <cell r="AA15"/>
          <cell r="AB15">
            <v>25048744</v>
          </cell>
          <cell r="AC15">
            <v>2641263031.21</v>
          </cell>
        </row>
        <row r="16">
          <cell r="B16" t="str">
            <v>BLAC</v>
          </cell>
          <cell r="C16" t="str">
            <v>Блэкстоун интернэйшнл ХХК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/>
          <cell r="J16"/>
          <cell r="K16"/>
          <cell r="L16"/>
          <cell r="M16"/>
          <cell r="N16"/>
          <cell r="O16"/>
          <cell r="P16"/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/>
          <cell r="W16"/>
          <cell r="X16"/>
          <cell r="Y16"/>
          <cell r="Z16"/>
          <cell r="AA16"/>
          <cell r="AB16">
            <v>0</v>
          </cell>
          <cell r="AC16">
            <v>0</v>
          </cell>
        </row>
        <row r="17">
          <cell r="B17" t="str">
            <v>BLMB</v>
          </cell>
          <cell r="C17" t="str">
            <v>Блүмсбюри секюритиес ХХК</v>
          </cell>
          <cell r="D17">
            <v>456</v>
          </cell>
          <cell r="E17">
            <v>1247430</v>
          </cell>
          <cell r="F17">
            <v>3456</v>
          </cell>
          <cell r="G17">
            <v>1111140</v>
          </cell>
          <cell r="H17">
            <v>2358570</v>
          </cell>
          <cell r="I17"/>
          <cell r="J17"/>
          <cell r="K17"/>
          <cell r="L17"/>
          <cell r="M17"/>
          <cell r="N17"/>
          <cell r="O17"/>
          <cell r="P17"/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/>
          <cell r="W17"/>
          <cell r="X17"/>
          <cell r="Y17"/>
          <cell r="Z17"/>
          <cell r="AA17"/>
          <cell r="AB17">
            <v>3912</v>
          </cell>
          <cell r="AC17">
            <v>2358570</v>
          </cell>
          <cell r="AD17"/>
        </row>
        <row r="18">
          <cell r="B18" t="str">
            <v>BSK</v>
          </cell>
          <cell r="C18" t="str">
            <v>BLUE SKY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/>
          <cell r="P18"/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/>
          <cell r="W18"/>
          <cell r="X18"/>
          <cell r="Y18"/>
          <cell r="Z18"/>
          <cell r="AA18"/>
          <cell r="AB18">
            <v>0</v>
          </cell>
          <cell r="AC18">
            <v>0</v>
          </cell>
        </row>
        <row r="19">
          <cell r="B19" t="str">
            <v>BULG</v>
          </cell>
          <cell r="C19" t="str">
            <v>Булган брокер ХХК</v>
          </cell>
          <cell r="D19">
            <v>50</v>
          </cell>
          <cell r="E19">
            <v>100000</v>
          </cell>
          <cell r="F19">
            <v>608</v>
          </cell>
          <cell r="G19">
            <v>569800</v>
          </cell>
          <cell r="H19">
            <v>669800</v>
          </cell>
          <cell r="I19"/>
          <cell r="J19"/>
          <cell r="K19"/>
          <cell r="L19"/>
          <cell r="M19"/>
          <cell r="N19"/>
          <cell r="O19"/>
          <cell r="P19"/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/>
          <cell r="W19"/>
          <cell r="X19"/>
          <cell r="Y19"/>
          <cell r="Z19"/>
          <cell r="AA19"/>
          <cell r="AB19">
            <v>658</v>
          </cell>
          <cell r="AC19">
            <v>669800</v>
          </cell>
        </row>
        <row r="20">
          <cell r="B20" t="str">
            <v>BUMB</v>
          </cell>
          <cell r="C20" t="str">
            <v>Бумбат-Алтай ХХК</v>
          </cell>
          <cell r="D20">
            <v>944160</v>
          </cell>
          <cell r="E20">
            <v>107602351.97999999</v>
          </cell>
          <cell r="F20">
            <v>886740</v>
          </cell>
          <cell r="G20">
            <v>88173952.969999999</v>
          </cell>
          <cell r="H20">
            <v>195776304.94999999</v>
          </cell>
          <cell r="I20"/>
          <cell r="J20"/>
          <cell r="K20"/>
          <cell r="L20"/>
          <cell r="M20"/>
          <cell r="N20"/>
          <cell r="O20"/>
          <cell r="P20"/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/>
          <cell r="W20"/>
          <cell r="X20"/>
          <cell r="Y20"/>
          <cell r="Z20"/>
          <cell r="AA20"/>
          <cell r="AB20">
            <v>1830900</v>
          </cell>
          <cell r="AC20">
            <v>195776304.94999999</v>
          </cell>
        </row>
        <row r="21">
          <cell r="B21" t="str">
            <v>BZIN</v>
          </cell>
          <cell r="C21" t="str">
            <v>Мирэ Эссет Секьюритис Монгол ХХК</v>
          </cell>
          <cell r="D21">
            <v>3748707</v>
          </cell>
          <cell r="E21">
            <v>122554711.67</v>
          </cell>
          <cell r="F21">
            <v>3582155</v>
          </cell>
          <cell r="G21">
            <v>125273452.28</v>
          </cell>
          <cell r="H21">
            <v>247828163.94999999</v>
          </cell>
          <cell r="I21"/>
          <cell r="J21"/>
          <cell r="K21"/>
          <cell r="L21"/>
          <cell r="M21"/>
          <cell r="N21"/>
          <cell r="O21"/>
          <cell r="P21"/>
          <cell r="Q21">
            <v>134</v>
          </cell>
          <cell r="R21">
            <v>13398380</v>
          </cell>
          <cell r="S21">
            <v>122</v>
          </cell>
          <cell r="T21">
            <v>12193160</v>
          </cell>
          <cell r="U21">
            <v>25591540</v>
          </cell>
          <cell r="V21"/>
          <cell r="W21"/>
          <cell r="X21"/>
          <cell r="Y21"/>
          <cell r="Z21"/>
          <cell r="AA21"/>
          <cell r="AB21">
            <v>7331118</v>
          </cell>
          <cell r="AC21">
            <v>273419703.94999999</v>
          </cell>
        </row>
        <row r="22">
          <cell r="B22" t="str">
            <v>CAPM</v>
          </cell>
          <cell r="C22" t="str">
            <v>Капитал маркет корпораци ХХК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/>
          <cell r="P22"/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/>
          <cell r="W22"/>
          <cell r="X22"/>
          <cell r="Y22"/>
          <cell r="Z22"/>
          <cell r="AA22"/>
          <cell r="AB22">
            <v>0</v>
          </cell>
          <cell r="AC22">
            <v>0</v>
          </cell>
        </row>
        <row r="23">
          <cell r="B23" t="str">
            <v>CTRL</v>
          </cell>
          <cell r="C23" t="str">
            <v>Централ секьюритийз ҮЦК</v>
          </cell>
          <cell r="D23">
            <v>46864</v>
          </cell>
          <cell r="E23">
            <v>6338441.54</v>
          </cell>
          <cell r="F23">
            <v>80916</v>
          </cell>
          <cell r="G23">
            <v>12206175.609999999</v>
          </cell>
          <cell r="H23">
            <v>18544617.149999999</v>
          </cell>
          <cell r="I23"/>
          <cell r="J23"/>
          <cell r="K23"/>
          <cell r="L23"/>
          <cell r="M23"/>
          <cell r="N23"/>
          <cell r="O23"/>
          <cell r="P23"/>
          <cell r="Q23">
            <v>1</v>
          </cell>
          <cell r="R23">
            <v>98000</v>
          </cell>
          <cell r="S23">
            <v>0</v>
          </cell>
          <cell r="T23">
            <v>0</v>
          </cell>
          <cell r="U23">
            <v>98000</v>
          </cell>
          <cell r="V23"/>
          <cell r="W23"/>
          <cell r="X23"/>
          <cell r="Y23"/>
          <cell r="Z23"/>
          <cell r="AA23"/>
          <cell r="AB23">
            <v>127781</v>
          </cell>
          <cell r="AC23">
            <v>18642617.149999999</v>
          </cell>
        </row>
        <row r="24">
          <cell r="B24" t="str">
            <v>DCF</v>
          </cell>
          <cell r="C24" t="str">
            <v>Ди Си Эф ХХК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/>
          <cell r="J24"/>
          <cell r="K24"/>
          <cell r="L24"/>
          <cell r="M24"/>
          <cell r="N24"/>
          <cell r="O24"/>
          <cell r="P24"/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/>
          <cell r="W24"/>
          <cell r="X24"/>
          <cell r="Y24"/>
          <cell r="Z24"/>
          <cell r="AA24"/>
          <cell r="AB24">
            <v>0</v>
          </cell>
          <cell r="AC24">
            <v>0</v>
          </cell>
        </row>
        <row r="25">
          <cell r="B25" t="str">
            <v>DELG</v>
          </cell>
          <cell r="C25" t="str">
            <v>Дэлгэрхангай секюритиз ХХК</v>
          </cell>
          <cell r="D25">
            <v>0</v>
          </cell>
          <cell r="E25">
            <v>0</v>
          </cell>
          <cell r="F25">
            <v>25</v>
          </cell>
          <cell r="G25">
            <v>87500</v>
          </cell>
          <cell r="H25">
            <v>87500</v>
          </cell>
          <cell r="I25"/>
          <cell r="J25"/>
          <cell r="K25"/>
          <cell r="L25"/>
          <cell r="M25"/>
          <cell r="N25"/>
          <cell r="O25"/>
          <cell r="P25"/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/>
          <cell r="W25"/>
          <cell r="X25"/>
          <cell r="Y25"/>
          <cell r="Z25"/>
          <cell r="AA25"/>
          <cell r="AB25">
            <v>25</v>
          </cell>
          <cell r="AC25">
            <v>87500</v>
          </cell>
        </row>
        <row r="26">
          <cell r="B26" t="str">
            <v>DOMI</v>
          </cell>
          <cell r="C26" t="str">
            <v>Домикс сек ҮЦК ХХК</v>
          </cell>
          <cell r="D26">
            <v>3008</v>
          </cell>
          <cell r="E26">
            <v>2649095.2000000002</v>
          </cell>
          <cell r="F26">
            <v>13920</v>
          </cell>
          <cell r="G26">
            <v>5292252</v>
          </cell>
          <cell r="H26">
            <v>7941347.2000000002</v>
          </cell>
          <cell r="I26"/>
          <cell r="J26"/>
          <cell r="K26"/>
          <cell r="L26"/>
          <cell r="M26"/>
          <cell r="N26"/>
          <cell r="O26"/>
          <cell r="P26"/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/>
          <cell r="W26"/>
          <cell r="X26"/>
          <cell r="Y26"/>
          <cell r="Z26"/>
          <cell r="AA26"/>
          <cell r="AB26">
            <v>16928</v>
          </cell>
          <cell r="AC26">
            <v>7941347.2000000002</v>
          </cell>
        </row>
        <row r="27">
          <cell r="B27" t="str">
            <v>DRBR</v>
          </cell>
          <cell r="C27" t="str">
            <v>Дархан брокер ХХК</v>
          </cell>
          <cell r="D27">
            <v>6615</v>
          </cell>
          <cell r="E27">
            <v>892587.5</v>
          </cell>
          <cell r="F27">
            <v>4736</v>
          </cell>
          <cell r="G27">
            <v>5370121.3300000001</v>
          </cell>
          <cell r="H27">
            <v>6262708.8300000001</v>
          </cell>
          <cell r="I27"/>
          <cell r="J27"/>
          <cell r="K27"/>
          <cell r="L27"/>
          <cell r="M27"/>
          <cell r="N27"/>
          <cell r="O27"/>
          <cell r="P27"/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/>
          <cell r="W27"/>
          <cell r="X27"/>
          <cell r="Y27"/>
          <cell r="Z27"/>
          <cell r="AA27"/>
          <cell r="AB27">
            <v>11351</v>
          </cell>
          <cell r="AC27">
            <v>6262708.8300000001</v>
          </cell>
        </row>
        <row r="28">
          <cell r="B28" t="str">
            <v>ECM</v>
          </cell>
          <cell r="C28" t="str">
            <v>Евразиа капитал монголиа ХХК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/>
          <cell r="J28"/>
          <cell r="K28"/>
          <cell r="L28"/>
          <cell r="M28"/>
          <cell r="N28"/>
          <cell r="O28"/>
          <cell r="P28"/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/>
          <cell r="W28"/>
          <cell r="X28"/>
          <cell r="Y28"/>
          <cell r="Z28"/>
          <cell r="AA28"/>
          <cell r="AB28">
            <v>0</v>
          </cell>
          <cell r="AC28">
            <v>0</v>
          </cell>
        </row>
        <row r="29">
          <cell r="B29" t="str">
            <v>FCX</v>
          </cell>
          <cell r="C29" t="str">
            <v>Эф Си Икс ХХК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/>
          <cell r="J29"/>
          <cell r="K29"/>
          <cell r="L29"/>
          <cell r="M29"/>
          <cell r="N29"/>
          <cell r="O29"/>
          <cell r="P29"/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/>
          <cell r="W29"/>
          <cell r="X29"/>
          <cell r="Y29"/>
          <cell r="Z29"/>
          <cell r="AA29"/>
          <cell r="AB29">
            <v>0</v>
          </cell>
          <cell r="AC29">
            <v>0</v>
          </cell>
        </row>
        <row r="30">
          <cell r="B30" t="str">
            <v>GATR</v>
          </cell>
          <cell r="C30" t="str">
            <v>Гацуурт трейд ХХК</v>
          </cell>
          <cell r="D30">
            <v>260</v>
          </cell>
          <cell r="E30">
            <v>218250</v>
          </cell>
          <cell r="F30">
            <v>0</v>
          </cell>
          <cell r="G30">
            <v>0</v>
          </cell>
          <cell r="H30">
            <v>218250</v>
          </cell>
          <cell r="I30"/>
          <cell r="J30"/>
          <cell r="K30"/>
          <cell r="L30"/>
          <cell r="M30"/>
          <cell r="N30"/>
          <cell r="O30"/>
          <cell r="P30"/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/>
          <cell r="W30"/>
          <cell r="X30"/>
          <cell r="Y30"/>
          <cell r="Z30"/>
          <cell r="AA30"/>
          <cell r="AB30">
            <v>260</v>
          </cell>
          <cell r="AC30">
            <v>218250</v>
          </cell>
        </row>
        <row r="31">
          <cell r="B31" t="str">
            <v>GAUL</v>
          </cell>
          <cell r="C31" t="str">
            <v>Гаүли ХХК</v>
          </cell>
          <cell r="D31">
            <v>670032</v>
          </cell>
          <cell r="E31">
            <v>166765212.97</v>
          </cell>
          <cell r="F31">
            <v>371708</v>
          </cell>
          <cell r="G31">
            <v>59217519.460000001</v>
          </cell>
          <cell r="H31">
            <v>225982732.43000001</v>
          </cell>
          <cell r="I31"/>
          <cell r="J31"/>
          <cell r="K31"/>
          <cell r="L31"/>
          <cell r="M31"/>
          <cell r="N31"/>
          <cell r="O31"/>
          <cell r="P31"/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/>
          <cell r="W31"/>
          <cell r="X31"/>
          <cell r="Y31"/>
          <cell r="Z31"/>
          <cell r="AA31"/>
          <cell r="AB31">
            <v>1041740</v>
          </cell>
          <cell r="AC31">
            <v>225982732.43000001</v>
          </cell>
        </row>
        <row r="32">
          <cell r="B32" t="str">
            <v>GDEV</v>
          </cell>
          <cell r="C32" t="str">
            <v>Гранддевелопмент ХХК</v>
          </cell>
          <cell r="D32">
            <v>61347</v>
          </cell>
          <cell r="E32">
            <v>2483496.4</v>
          </cell>
          <cell r="F32">
            <v>48455</v>
          </cell>
          <cell r="G32">
            <v>15865152.34</v>
          </cell>
          <cell r="H32">
            <v>18348648.739999998</v>
          </cell>
          <cell r="I32"/>
          <cell r="J32"/>
          <cell r="K32"/>
          <cell r="L32"/>
          <cell r="M32"/>
          <cell r="N32"/>
          <cell r="O32"/>
          <cell r="P32"/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/>
          <cell r="W32"/>
          <cell r="X32"/>
          <cell r="Y32"/>
          <cell r="Z32"/>
          <cell r="AA32"/>
          <cell r="AB32">
            <v>109802</v>
          </cell>
          <cell r="AC32">
            <v>18348648.739999998</v>
          </cell>
        </row>
        <row r="33">
          <cell r="B33" t="str">
            <v>GDSC</v>
          </cell>
          <cell r="C33" t="str">
            <v>Гүүдсек ХХК</v>
          </cell>
          <cell r="D33">
            <v>39335</v>
          </cell>
          <cell r="E33">
            <v>14468167.32</v>
          </cell>
          <cell r="F33">
            <v>23778</v>
          </cell>
          <cell r="G33">
            <v>10409893.82</v>
          </cell>
          <cell r="H33">
            <v>24878061.140000001</v>
          </cell>
          <cell r="I33"/>
          <cell r="J33"/>
          <cell r="K33"/>
          <cell r="L33"/>
          <cell r="M33"/>
          <cell r="N33"/>
          <cell r="O33"/>
          <cell r="P33"/>
          <cell r="Q33">
            <v>4</v>
          </cell>
          <cell r="R33">
            <v>400000</v>
          </cell>
          <cell r="S33">
            <v>0</v>
          </cell>
          <cell r="T33">
            <v>0</v>
          </cell>
          <cell r="U33">
            <v>400000</v>
          </cell>
          <cell r="V33"/>
          <cell r="W33"/>
          <cell r="X33"/>
          <cell r="Y33"/>
          <cell r="Z33"/>
          <cell r="AA33"/>
          <cell r="AB33">
            <v>63117</v>
          </cell>
          <cell r="AC33">
            <v>25278061.140000001</v>
          </cell>
        </row>
        <row r="34">
          <cell r="B34" t="str">
            <v>GLMT</v>
          </cell>
          <cell r="C34" t="str">
            <v>Голомт Капитал ХХК</v>
          </cell>
          <cell r="D34">
            <v>229019</v>
          </cell>
          <cell r="E34">
            <v>47816579</v>
          </cell>
          <cell r="F34">
            <v>209943</v>
          </cell>
          <cell r="G34">
            <v>34809262.219999999</v>
          </cell>
          <cell r="H34">
            <v>82625841.219999999</v>
          </cell>
          <cell r="I34"/>
          <cell r="J34"/>
          <cell r="K34"/>
          <cell r="L34"/>
          <cell r="M34"/>
          <cell r="N34"/>
          <cell r="O34"/>
          <cell r="P34"/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/>
          <cell r="W34"/>
          <cell r="X34"/>
          <cell r="Y34"/>
          <cell r="Z34"/>
          <cell r="AA34"/>
          <cell r="AB34">
            <v>438962</v>
          </cell>
          <cell r="AC34">
            <v>82625841.219999999</v>
          </cell>
        </row>
        <row r="35">
          <cell r="B35" t="str">
            <v>GNDX</v>
          </cell>
          <cell r="C35" t="str">
            <v>Гендекс ХХК</v>
          </cell>
          <cell r="D35">
            <v>0</v>
          </cell>
          <cell r="E35">
            <v>0</v>
          </cell>
          <cell r="F35">
            <v>9000</v>
          </cell>
          <cell r="G35">
            <v>5247010</v>
          </cell>
          <cell r="H35">
            <v>5247010</v>
          </cell>
          <cell r="I35"/>
          <cell r="J35"/>
          <cell r="K35"/>
          <cell r="L35"/>
          <cell r="M35"/>
          <cell r="N35"/>
          <cell r="O35"/>
          <cell r="P35"/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/>
          <cell r="W35"/>
          <cell r="X35"/>
          <cell r="Y35"/>
          <cell r="Z35"/>
          <cell r="AA35"/>
          <cell r="AB35">
            <v>9000</v>
          </cell>
          <cell r="AC35">
            <v>5247010</v>
          </cell>
        </row>
        <row r="36">
          <cell r="B36" t="str">
            <v>HUN</v>
          </cell>
          <cell r="C36" t="str">
            <v>Хүннү Эмпайр ХХК</v>
          </cell>
          <cell r="D36">
            <v>15138</v>
          </cell>
          <cell r="E36">
            <v>2043511.95</v>
          </cell>
          <cell r="F36">
            <v>0</v>
          </cell>
          <cell r="G36">
            <v>0</v>
          </cell>
          <cell r="H36">
            <v>2043511.95</v>
          </cell>
          <cell r="I36"/>
          <cell r="J36"/>
          <cell r="K36"/>
          <cell r="L36"/>
          <cell r="M36"/>
          <cell r="N36"/>
          <cell r="O36"/>
          <cell r="P36"/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/>
          <cell r="W36"/>
          <cell r="X36"/>
          <cell r="Y36"/>
          <cell r="Z36"/>
          <cell r="AA36"/>
          <cell r="AB36">
            <v>15138</v>
          </cell>
          <cell r="AC36">
            <v>2043511.95</v>
          </cell>
        </row>
        <row r="37">
          <cell r="B37" t="str">
            <v>INVC</v>
          </cell>
          <cell r="C37" t="str">
            <v>Инвескор капитал ҮЦК</v>
          </cell>
          <cell r="D37">
            <v>1200311</v>
          </cell>
          <cell r="E37">
            <v>2709866188</v>
          </cell>
          <cell r="F37">
            <v>1203925</v>
          </cell>
          <cell r="G37">
            <v>2718991314</v>
          </cell>
          <cell r="H37">
            <v>5428857502</v>
          </cell>
          <cell r="I37"/>
          <cell r="J37"/>
          <cell r="K37"/>
          <cell r="L37"/>
          <cell r="M37"/>
          <cell r="N37"/>
          <cell r="O37"/>
          <cell r="P37"/>
          <cell r="Q37">
            <v>2</v>
          </cell>
          <cell r="R37">
            <v>200000</v>
          </cell>
          <cell r="S37">
            <v>0</v>
          </cell>
          <cell r="T37">
            <v>0</v>
          </cell>
          <cell r="U37">
            <v>200000</v>
          </cell>
          <cell r="V37"/>
          <cell r="W37"/>
          <cell r="X37"/>
          <cell r="Y37"/>
          <cell r="Z37"/>
          <cell r="AA37"/>
          <cell r="AB37">
            <v>2404238</v>
          </cell>
          <cell r="AC37">
            <v>5429057502</v>
          </cell>
          <cell r="AD37"/>
        </row>
        <row r="38">
          <cell r="B38" t="str">
            <v>LFTI</v>
          </cell>
          <cell r="C38" t="str">
            <v>Лайфтайм инвестмент ХХК</v>
          </cell>
          <cell r="D38">
            <v>3723</v>
          </cell>
          <cell r="E38">
            <v>19716930</v>
          </cell>
          <cell r="F38">
            <v>20606</v>
          </cell>
          <cell r="G38">
            <v>9488713.5</v>
          </cell>
          <cell r="H38">
            <v>29205643.5</v>
          </cell>
          <cell r="I38"/>
          <cell r="J38"/>
          <cell r="K38"/>
          <cell r="L38"/>
          <cell r="M38"/>
          <cell r="N38"/>
          <cell r="O38"/>
          <cell r="P38"/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/>
          <cell r="W38"/>
          <cell r="X38"/>
          <cell r="Y38"/>
          <cell r="Z38"/>
          <cell r="AA38"/>
          <cell r="AB38">
            <v>24329</v>
          </cell>
          <cell r="AC38">
            <v>29205643.5</v>
          </cell>
        </row>
        <row r="39">
          <cell r="B39" t="str">
            <v>MERG</v>
          </cell>
          <cell r="C39" t="str">
            <v>Мэргэн санаа ХХК</v>
          </cell>
          <cell r="D39">
            <v>350</v>
          </cell>
          <cell r="E39">
            <v>57830</v>
          </cell>
          <cell r="F39">
            <v>7834</v>
          </cell>
          <cell r="G39">
            <v>2340869</v>
          </cell>
          <cell r="H39">
            <v>2398699</v>
          </cell>
          <cell r="I39"/>
          <cell r="J39"/>
          <cell r="K39"/>
          <cell r="L39"/>
          <cell r="M39"/>
          <cell r="N39"/>
          <cell r="O39"/>
          <cell r="P39"/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/>
          <cell r="W39"/>
          <cell r="X39"/>
          <cell r="Y39"/>
          <cell r="Z39"/>
          <cell r="AA39"/>
          <cell r="AB39">
            <v>8184</v>
          </cell>
          <cell r="AC39">
            <v>2398699</v>
          </cell>
        </row>
        <row r="40">
          <cell r="B40" t="str">
            <v>MIBG</v>
          </cell>
          <cell r="C40" t="str">
            <v>Эм Ай Би Жи ХХК</v>
          </cell>
          <cell r="D40">
            <v>0</v>
          </cell>
          <cell r="E40">
            <v>0</v>
          </cell>
          <cell r="F40">
            <v>140469</v>
          </cell>
          <cell r="G40">
            <v>45453289.170000002</v>
          </cell>
          <cell r="H40">
            <v>45453289.170000002</v>
          </cell>
          <cell r="I40"/>
          <cell r="J40"/>
          <cell r="K40"/>
          <cell r="L40"/>
          <cell r="M40"/>
          <cell r="N40"/>
          <cell r="O40"/>
          <cell r="P40"/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/>
          <cell r="W40"/>
          <cell r="X40"/>
          <cell r="Y40"/>
          <cell r="Z40"/>
          <cell r="AA40"/>
          <cell r="AB40">
            <v>140469</v>
          </cell>
          <cell r="AC40">
            <v>45453289.170000002</v>
          </cell>
        </row>
        <row r="41">
          <cell r="B41" t="str">
            <v>MICC</v>
          </cell>
          <cell r="C41" t="str">
            <v>Эм Ай Си Си ХХК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/>
          <cell r="J41"/>
          <cell r="K41"/>
          <cell r="L41"/>
          <cell r="M41"/>
          <cell r="N41"/>
          <cell r="O41"/>
          <cell r="P41"/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/>
          <cell r="W41"/>
          <cell r="X41"/>
          <cell r="Y41"/>
          <cell r="Z41"/>
          <cell r="AA41"/>
          <cell r="AB41">
            <v>0</v>
          </cell>
          <cell r="AC41">
            <v>0</v>
          </cell>
        </row>
        <row r="42">
          <cell r="B42" t="str">
            <v>MNET</v>
          </cell>
          <cell r="C42" t="str">
            <v>Ард секюритиз ХХК</v>
          </cell>
          <cell r="D42">
            <v>425463</v>
          </cell>
          <cell r="E42">
            <v>122426811.68000001</v>
          </cell>
          <cell r="F42">
            <v>498778</v>
          </cell>
          <cell r="G42">
            <v>150461453.47</v>
          </cell>
          <cell r="H42">
            <v>272888265.14999998</v>
          </cell>
          <cell r="I42"/>
          <cell r="J42"/>
          <cell r="K42"/>
          <cell r="L42"/>
          <cell r="M42"/>
          <cell r="N42"/>
          <cell r="O42"/>
          <cell r="P42"/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/>
          <cell r="W42"/>
          <cell r="X42"/>
          <cell r="Y42"/>
          <cell r="Z42"/>
          <cell r="AA42"/>
          <cell r="AB42">
            <v>924241</v>
          </cell>
          <cell r="AC42">
            <v>272888265.14999998</v>
          </cell>
        </row>
        <row r="43">
          <cell r="B43" t="str">
            <v>MOHU</v>
          </cell>
          <cell r="C43" t="str">
            <v>Монгол хувьцаа ХХК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/>
          <cell r="J43"/>
          <cell r="K43"/>
          <cell r="L43"/>
          <cell r="M43"/>
          <cell r="N43"/>
          <cell r="O43"/>
          <cell r="P43"/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/>
          <cell r="W43"/>
          <cell r="X43"/>
          <cell r="Y43"/>
          <cell r="Z43"/>
          <cell r="AA43"/>
          <cell r="AB43">
            <v>0</v>
          </cell>
          <cell r="AC43">
            <v>0</v>
          </cell>
        </row>
        <row r="44">
          <cell r="B44" t="str">
            <v>MONG</v>
          </cell>
          <cell r="C44" t="str">
            <v>Монгол секюритиес ХК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/>
          <cell r="J44"/>
          <cell r="K44"/>
          <cell r="L44"/>
          <cell r="M44"/>
          <cell r="N44"/>
          <cell r="O44"/>
          <cell r="P44"/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/>
          <cell r="W44"/>
          <cell r="X44"/>
          <cell r="Y44"/>
          <cell r="Z44"/>
          <cell r="AA44"/>
          <cell r="AB44">
            <v>0</v>
          </cell>
          <cell r="AC44">
            <v>0</v>
          </cell>
        </row>
        <row r="45">
          <cell r="B45" t="str">
            <v>MSDQ</v>
          </cell>
          <cell r="C45" t="str">
            <v>Масдак ХХК</v>
          </cell>
          <cell r="D45">
            <v>17551</v>
          </cell>
          <cell r="E45">
            <v>3569143.46</v>
          </cell>
          <cell r="F45">
            <v>54800</v>
          </cell>
          <cell r="G45">
            <v>1923696.6</v>
          </cell>
          <cell r="H45">
            <v>5492840.0600000005</v>
          </cell>
          <cell r="I45"/>
          <cell r="J45"/>
          <cell r="K45"/>
          <cell r="L45"/>
          <cell r="M45"/>
          <cell r="N45"/>
          <cell r="O45"/>
          <cell r="P45"/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/>
          <cell r="W45"/>
          <cell r="X45"/>
          <cell r="Y45"/>
          <cell r="Z45"/>
          <cell r="AA45"/>
          <cell r="AB45">
            <v>72351</v>
          </cell>
          <cell r="AC45">
            <v>5492840.0600000005</v>
          </cell>
        </row>
        <row r="46">
          <cell r="B46" t="str">
            <v>MSEC</v>
          </cell>
          <cell r="C46" t="str">
            <v>Монсек ХХК</v>
          </cell>
          <cell r="D46">
            <v>234745</v>
          </cell>
          <cell r="E46">
            <v>16560659.640000001</v>
          </cell>
          <cell r="F46">
            <v>61115</v>
          </cell>
          <cell r="G46">
            <v>9899562.3100000005</v>
          </cell>
          <cell r="H46">
            <v>26460221.950000003</v>
          </cell>
          <cell r="I46"/>
          <cell r="J46"/>
          <cell r="K46"/>
          <cell r="L46"/>
          <cell r="M46"/>
          <cell r="N46"/>
          <cell r="O46"/>
          <cell r="P46"/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/>
          <cell r="W46"/>
          <cell r="X46"/>
          <cell r="Y46"/>
          <cell r="Z46"/>
          <cell r="AA46"/>
          <cell r="AB46">
            <v>295860</v>
          </cell>
          <cell r="AC46">
            <v>26460221.950000003</v>
          </cell>
        </row>
        <row r="47">
          <cell r="B47" t="str">
            <v>NOVL</v>
          </cell>
          <cell r="C47" t="str">
            <v>Новел инвестмент ХХК</v>
          </cell>
          <cell r="D47">
            <v>53765</v>
          </cell>
          <cell r="E47">
            <v>55953988.289999999</v>
          </cell>
          <cell r="F47">
            <v>312692</v>
          </cell>
          <cell r="G47">
            <v>37259667.5</v>
          </cell>
          <cell r="H47">
            <v>93213655.789999992</v>
          </cell>
          <cell r="I47"/>
          <cell r="J47"/>
          <cell r="K47"/>
          <cell r="L47"/>
          <cell r="M47"/>
          <cell r="N47"/>
          <cell r="O47"/>
          <cell r="P47"/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/>
          <cell r="W47"/>
          <cell r="X47"/>
          <cell r="Y47"/>
          <cell r="Z47"/>
          <cell r="AA47"/>
          <cell r="AB47">
            <v>366457</v>
          </cell>
          <cell r="AC47">
            <v>93213655.789999992</v>
          </cell>
        </row>
        <row r="48">
          <cell r="B48" t="str">
            <v>NSEC</v>
          </cell>
          <cell r="C48" t="str">
            <v>Нэйшнл сэкюритис ХХК</v>
          </cell>
          <cell r="D48">
            <v>5158</v>
          </cell>
          <cell r="E48">
            <v>1034187.5</v>
          </cell>
          <cell r="F48">
            <v>801</v>
          </cell>
          <cell r="G48">
            <v>4618238.5999999996</v>
          </cell>
          <cell r="H48">
            <v>5652426.0999999996</v>
          </cell>
          <cell r="I48"/>
          <cell r="J48"/>
          <cell r="K48"/>
          <cell r="L48"/>
          <cell r="M48"/>
          <cell r="N48"/>
          <cell r="O48"/>
          <cell r="P48"/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/>
          <cell r="W48"/>
          <cell r="X48"/>
          <cell r="Y48"/>
          <cell r="Z48"/>
          <cell r="AA48"/>
          <cell r="AB48">
            <v>5959</v>
          </cell>
          <cell r="AC48">
            <v>5652426.0999999996</v>
          </cell>
        </row>
        <row r="49">
          <cell r="B49" t="str">
            <v>RISM</v>
          </cell>
          <cell r="C49" t="str">
            <v>Райнос инвестмент ҮЦК ХХК</v>
          </cell>
          <cell r="D49">
            <v>0</v>
          </cell>
          <cell r="E49">
            <v>0</v>
          </cell>
          <cell r="F49">
            <v>1644395</v>
          </cell>
          <cell r="G49">
            <v>51555088.890000001</v>
          </cell>
          <cell r="H49">
            <v>51555088.890000001</v>
          </cell>
          <cell r="I49"/>
          <cell r="J49"/>
          <cell r="K49"/>
          <cell r="L49"/>
          <cell r="M49"/>
          <cell r="N49"/>
          <cell r="O49"/>
          <cell r="P49"/>
          <cell r="Q49">
            <v>5</v>
          </cell>
          <cell r="R49">
            <v>495000</v>
          </cell>
          <cell r="S49">
            <v>142</v>
          </cell>
          <cell r="T49">
            <v>14198220</v>
          </cell>
          <cell r="U49">
            <v>14693220</v>
          </cell>
          <cell r="V49"/>
          <cell r="W49"/>
          <cell r="X49"/>
          <cell r="Y49"/>
          <cell r="Z49"/>
          <cell r="AA49"/>
          <cell r="AB49">
            <v>1644542</v>
          </cell>
          <cell r="AC49">
            <v>66248308.890000001</v>
          </cell>
        </row>
        <row r="50">
          <cell r="B50" t="str">
            <v>SANR</v>
          </cell>
          <cell r="C50" t="str">
            <v>Санар ХХК</v>
          </cell>
          <cell r="D50">
            <v>28415</v>
          </cell>
          <cell r="E50">
            <v>2934000</v>
          </cell>
          <cell r="F50">
            <v>57000</v>
          </cell>
          <cell r="G50">
            <v>16322345.199999999</v>
          </cell>
          <cell r="H50">
            <v>19256345.199999999</v>
          </cell>
          <cell r="I50"/>
          <cell r="J50"/>
          <cell r="K50"/>
          <cell r="L50"/>
          <cell r="M50"/>
          <cell r="N50"/>
          <cell r="O50"/>
          <cell r="P50"/>
          <cell r="Q50"/>
          <cell r="R50"/>
          <cell r="S50"/>
          <cell r="T50"/>
          <cell r="U50">
            <v>0</v>
          </cell>
          <cell r="V50"/>
          <cell r="W50"/>
          <cell r="X50"/>
          <cell r="Y50"/>
          <cell r="Z50"/>
          <cell r="AA50"/>
          <cell r="AB50">
            <v>85415</v>
          </cell>
          <cell r="AC50">
            <v>19256345.199999999</v>
          </cell>
        </row>
        <row r="51">
          <cell r="B51" t="str">
            <v>SECP</v>
          </cell>
          <cell r="C51" t="str">
            <v>СИКАП</v>
          </cell>
          <cell r="D51">
            <v>155068</v>
          </cell>
          <cell r="E51">
            <v>2912803</v>
          </cell>
          <cell r="F51">
            <v>155340</v>
          </cell>
          <cell r="G51">
            <v>2511672</v>
          </cell>
          <cell r="H51">
            <v>5424475</v>
          </cell>
          <cell r="I51"/>
          <cell r="J51"/>
          <cell r="K51"/>
          <cell r="L51"/>
          <cell r="M51"/>
          <cell r="N51"/>
          <cell r="O51"/>
          <cell r="P51"/>
          <cell r="Q51"/>
          <cell r="R51"/>
          <cell r="S51"/>
          <cell r="T51"/>
          <cell r="U51">
            <v>0</v>
          </cell>
          <cell r="V51"/>
          <cell r="W51"/>
          <cell r="X51"/>
          <cell r="Y51"/>
          <cell r="Z51"/>
          <cell r="AA51"/>
          <cell r="AB51">
            <v>310408</v>
          </cell>
          <cell r="AC51">
            <v>5424475</v>
          </cell>
        </row>
        <row r="52">
          <cell r="B52" t="str">
            <v>SGC</v>
          </cell>
          <cell r="C52" t="str">
            <v>Эс Жи Капитал ХХК</v>
          </cell>
          <cell r="D52">
            <v>0</v>
          </cell>
          <cell r="E52">
            <v>0</v>
          </cell>
          <cell r="F52">
            <v>2200</v>
          </cell>
          <cell r="G52">
            <v>1001000</v>
          </cell>
          <cell r="H52">
            <v>1001000</v>
          </cell>
          <cell r="I52"/>
          <cell r="J52"/>
          <cell r="K52"/>
          <cell r="L52"/>
          <cell r="M52"/>
          <cell r="N52"/>
          <cell r="O52"/>
          <cell r="P52"/>
          <cell r="Q52"/>
          <cell r="R52"/>
          <cell r="S52"/>
          <cell r="T52"/>
          <cell r="U52">
            <v>0</v>
          </cell>
          <cell r="V52"/>
          <cell r="W52"/>
          <cell r="X52"/>
          <cell r="Y52"/>
          <cell r="Z52"/>
          <cell r="AA52"/>
          <cell r="AB52">
            <v>2200</v>
          </cell>
          <cell r="AC52">
            <v>1001000</v>
          </cell>
        </row>
        <row r="53">
          <cell r="B53" t="str">
            <v>SILS</v>
          </cell>
          <cell r="C53" t="str">
            <v>Силвэр лайт секюритиз ҮЦК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/>
          <cell r="J53"/>
          <cell r="K53"/>
          <cell r="L53"/>
          <cell r="M53"/>
          <cell r="N53"/>
          <cell r="O53"/>
          <cell r="P53"/>
          <cell r="Q53"/>
          <cell r="R53"/>
          <cell r="S53"/>
          <cell r="T53"/>
          <cell r="U53">
            <v>0</v>
          </cell>
          <cell r="V53"/>
          <cell r="W53"/>
          <cell r="X53"/>
          <cell r="Y53"/>
          <cell r="Z53"/>
          <cell r="AA53"/>
          <cell r="AB53">
            <v>0</v>
          </cell>
          <cell r="AC53">
            <v>0</v>
          </cell>
        </row>
        <row r="54">
          <cell r="B54" t="str">
            <v>STIN</v>
          </cell>
          <cell r="C54" t="str">
            <v>Стандарт инвестмент ХХК</v>
          </cell>
          <cell r="D54">
            <v>531943</v>
          </cell>
          <cell r="E54">
            <v>112265040.88</v>
          </cell>
          <cell r="F54">
            <v>586337</v>
          </cell>
          <cell r="G54">
            <v>93825639.25</v>
          </cell>
          <cell r="H54">
            <v>206090680.13</v>
          </cell>
          <cell r="I54"/>
          <cell r="J54"/>
          <cell r="K54"/>
          <cell r="L54"/>
          <cell r="M54"/>
          <cell r="N54"/>
          <cell r="O54"/>
          <cell r="P54"/>
          <cell r="Q54"/>
          <cell r="R54"/>
          <cell r="S54"/>
          <cell r="T54"/>
          <cell r="U54">
            <v>0</v>
          </cell>
          <cell r="V54"/>
          <cell r="W54"/>
          <cell r="X54"/>
          <cell r="Y54"/>
          <cell r="Z54"/>
          <cell r="AA54"/>
          <cell r="AB54">
            <v>1118280</v>
          </cell>
          <cell r="AC54">
            <v>206090680.13</v>
          </cell>
        </row>
        <row r="55">
          <cell r="B55" t="str">
            <v>TABO</v>
          </cell>
          <cell r="C55" t="str">
            <v>Таван богд ХХК</v>
          </cell>
          <cell r="D55">
            <v>444830</v>
          </cell>
          <cell r="E55">
            <v>7007289.5599999996</v>
          </cell>
          <cell r="F55">
            <v>11300</v>
          </cell>
          <cell r="G55">
            <v>2204510</v>
          </cell>
          <cell r="H55">
            <v>9211799.5599999987</v>
          </cell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>
            <v>0</v>
          </cell>
          <cell r="V55"/>
          <cell r="W55"/>
          <cell r="X55"/>
          <cell r="Y55"/>
          <cell r="Z55"/>
          <cell r="AA55"/>
          <cell r="AB55">
            <v>456130</v>
          </cell>
          <cell r="AC55">
            <v>9211799.5599999987</v>
          </cell>
        </row>
        <row r="56">
          <cell r="B56" t="str">
            <v>TCHB</v>
          </cell>
          <cell r="C56" t="str">
            <v>Тулгат чандмань баян ХХК</v>
          </cell>
          <cell r="D56">
            <v>2383</v>
          </cell>
          <cell r="E56">
            <v>1510530</v>
          </cell>
          <cell r="F56">
            <v>3488</v>
          </cell>
          <cell r="G56">
            <v>15933580</v>
          </cell>
          <cell r="H56">
            <v>17444110</v>
          </cell>
          <cell r="I56"/>
          <cell r="J56"/>
          <cell r="K56"/>
          <cell r="L56"/>
          <cell r="M56"/>
          <cell r="N56"/>
          <cell r="O56"/>
          <cell r="P56"/>
          <cell r="Q56"/>
          <cell r="R56"/>
          <cell r="S56"/>
          <cell r="T56"/>
          <cell r="U56">
            <v>0</v>
          </cell>
          <cell r="V56"/>
          <cell r="W56"/>
          <cell r="X56"/>
          <cell r="Y56"/>
          <cell r="Z56"/>
          <cell r="AA56"/>
          <cell r="AB56">
            <v>5871</v>
          </cell>
          <cell r="AC56">
            <v>17444110</v>
          </cell>
        </row>
        <row r="57">
          <cell r="B57" t="str">
            <v>TDB</v>
          </cell>
          <cell r="C57" t="str">
            <v>Ти Ди Би Капитал ХХК</v>
          </cell>
          <cell r="D57">
            <v>541118</v>
          </cell>
          <cell r="E57">
            <v>97573436.849999994</v>
          </cell>
          <cell r="F57">
            <v>225655</v>
          </cell>
          <cell r="G57">
            <v>61390144.640000001</v>
          </cell>
          <cell r="H57">
            <v>158963581.49000001</v>
          </cell>
          <cell r="I57"/>
          <cell r="J57"/>
          <cell r="K57"/>
          <cell r="L57"/>
          <cell r="M57"/>
          <cell r="N57"/>
          <cell r="O57"/>
          <cell r="P57"/>
          <cell r="Q57"/>
          <cell r="R57"/>
          <cell r="S57"/>
          <cell r="T57"/>
          <cell r="U57">
            <v>0</v>
          </cell>
          <cell r="V57"/>
          <cell r="W57"/>
          <cell r="X57"/>
          <cell r="Y57"/>
          <cell r="Z57"/>
          <cell r="AA57"/>
          <cell r="AB57">
            <v>766773</v>
          </cell>
          <cell r="AC57">
            <v>158963581.49000001</v>
          </cell>
        </row>
        <row r="58">
          <cell r="B58" t="str">
            <v>TNGR</v>
          </cell>
          <cell r="C58" t="str">
            <v>Тэнгэр капитал ХХК</v>
          </cell>
          <cell r="D58">
            <v>2159</v>
          </cell>
          <cell r="E58">
            <v>1938247.16</v>
          </cell>
          <cell r="F58">
            <v>405</v>
          </cell>
          <cell r="G58">
            <v>19047</v>
          </cell>
          <cell r="H58">
            <v>1957294.16</v>
          </cell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>
            <v>0</v>
          </cell>
          <cell r="V58"/>
          <cell r="W58"/>
          <cell r="X58"/>
          <cell r="Y58"/>
          <cell r="Z58"/>
          <cell r="AA58"/>
          <cell r="AB58">
            <v>2564</v>
          </cell>
          <cell r="AC58">
            <v>1957294.16</v>
          </cell>
        </row>
        <row r="59">
          <cell r="B59" t="str">
            <v>TTOL</v>
          </cell>
          <cell r="C59" t="str">
            <v>Апекс Капитал ҮЦК</v>
          </cell>
          <cell r="D59">
            <v>1294101</v>
          </cell>
          <cell r="E59">
            <v>81202967.290000007</v>
          </cell>
          <cell r="F59">
            <v>650354</v>
          </cell>
          <cell r="G59">
            <v>122771022.13</v>
          </cell>
          <cell r="H59">
            <v>203973989.42000002</v>
          </cell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>
            <v>0</v>
          </cell>
          <cell r="V59"/>
          <cell r="W59"/>
          <cell r="X59"/>
          <cell r="Y59"/>
          <cell r="Z59"/>
          <cell r="AA59"/>
          <cell r="AB59">
            <v>1944455</v>
          </cell>
          <cell r="AC59">
            <v>203973989.42000002</v>
          </cell>
        </row>
        <row r="60">
          <cell r="B60" t="str">
            <v>UNDR</v>
          </cell>
          <cell r="C60" t="str">
            <v>Өндөрхаан инвест ХХК</v>
          </cell>
          <cell r="D60">
            <v>1869</v>
          </cell>
          <cell r="E60">
            <v>1157377</v>
          </cell>
          <cell r="F60">
            <v>4947</v>
          </cell>
          <cell r="G60">
            <v>1458470</v>
          </cell>
          <cell r="H60">
            <v>2615847</v>
          </cell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>
            <v>0</v>
          </cell>
          <cell r="V60"/>
          <cell r="W60"/>
          <cell r="X60"/>
          <cell r="Y60"/>
          <cell r="Z60"/>
          <cell r="AA60"/>
          <cell r="AB60">
            <v>6816</v>
          </cell>
          <cell r="AC60">
            <v>2615847</v>
          </cell>
        </row>
        <row r="61">
          <cell r="B61" t="str">
            <v>ZGB</v>
          </cell>
          <cell r="C61" t="str">
            <v>Зэт жи би ХХК</v>
          </cell>
          <cell r="D61">
            <v>1000</v>
          </cell>
          <cell r="E61">
            <v>546000</v>
          </cell>
          <cell r="F61">
            <v>14000</v>
          </cell>
          <cell r="G61">
            <v>8120000</v>
          </cell>
          <cell r="H61">
            <v>8666000</v>
          </cell>
          <cell r="I61"/>
          <cell r="J61"/>
          <cell r="K61"/>
          <cell r="L61"/>
          <cell r="M61"/>
          <cell r="N61"/>
          <cell r="O61"/>
          <cell r="P61"/>
          <cell r="Q61"/>
          <cell r="R61"/>
          <cell r="S61"/>
          <cell r="T61"/>
          <cell r="U61">
            <v>0</v>
          </cell>
          <cell r="V61"/>
          <cell r="W61"/>
          <cell r="X61"/>
          <cell r="Y61"/>
          <cell r="Z61"/>
          <cell r="AA61"/>
          <cell r="AB61">
            <v>15000</v>
          </cell>
          <cell r="AC61">
            <v>8666000</v>
          </cell>
        </row>
        <row r="62">
          <cell r="B62" t="str">
            <v>ZRGD</v>
          </cell>
          <cell r="C62" t="str">
            <v>Зэргэд ХХК</v>
          </cell>
          <cell r="D62">
            <v>100799</v>
          </cell>
          <cell r="E62">
            <v>24334141.989999998</v>
          </cell>
          <cell r="F62">
            <v>157186</v>
          </cell>
          <cell r="G62">
            <v>3971153.99</v>
          </cell>
          <cell r="H62">
            <v>28305295.979999997</v>
          </cell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>
            <v>0</v>
          </cell>
          <cell r="V62"/>
          <cell r="W62"/>
          <cell r="X62"/>
          <cell r="Y62"/>
          <cell r="Z62"/>
          <cell r="AA62"/>
          <cell r="AB62">
            <v>257985</v>
          </cell>
          <cell r="AC62">
            <v>28305295.979999997</v>
          </cell>
        </row>
        <row r="63">
          <cell r="B63" t="str">
            <v>нийт</v>
          </cell>
          <cell r="C63"/>
          <cell r="D63">
            <v>23550283</v>
          </cell>
          <cell r="E63">
            <v>5090536576.2900009</v>
          </cell>
          <cell r="F63">
            <v>23550283</v>
          </cell>
          <cell r="G63">
            <v>5090536576.2900019</v>
          </cell>
          <cell r="H63"/>
          <cell r="I63"/>
          <cell r="J63"/>
          <cell r="K63"/>
          <cell r="L63"/>
          <cell r="M63"/>
          <cell r="N63"/>
          <cell r="O63"/>
          <cell r="P63"/>
          <cell r="Q63">
            <v>446</v>
          </cell>
          <cell r="R63">
            <v>44591380</v>
          </cell>
          <cell r="S63">
            <v>446</v>
          </cell>
          <cell r="T63">
            <v>44591380</v>
          </cell>
          <cell r="U63"/>
          <cell r="V63"/>
          <cell r="W63"/>
          <cell r="X63">
            <v>0</v>
          </cell>
          <cell r="Y63"/>
          <cell r="Z63"/>
          <cell r="AA63"/>
          <cell r="AB63">
            <v>47101458</v>
          </cell>
          <cell r="AC63">
            <v>10270255912.579998</v>
          </cell>
        </row>
        <row r="64">
          <cell r="D64"/>
          <cell r="E64"/>
          <cell r="F64"/>
          <cell r="G64"/>
          <cell r="H64"/>
          <cell r="X64"/>
          <cell r="Y64"/>
          <cell r="Z64"/>
          <cell r="AA64"/>
          <cell r="AB64"/>
          <cell r="AC64"/>
        </row>
        <row r="65">
          <cell r="D65"/>
          <cell r="E65"/>
          <cell r="F65"/>
          <cell r="G65"/>
          <cell r="H65"/>
          <cell r="X65"/>
          <cell r="Y65"/>
          <cell r="Z65"/>
          <cell r="AA65"/>
          <cell r="AB65"/>
          <cell r="AC65"/>
        </row>
        <row r="66">
          <cell r="D66"/>
          <cell r="E66"/>
          <cell r="F66"/>
          <cell r="G66"/>
          <cell r="H66"/>
          <cell r="X66"/>
          <cell r="Y66"/>
          <cell r="Z66"/>
          <cell r="AA66"/>
          <cell r="AB66"/>
          <cell r="AC66"/>
        </row>
        <row r="67">
          <cell r="D67"/>
          <cell r="E67"/>
          <cell r="F67"/>
          <cell r="G67"/>
          <cell r="H67"/>
          <cell r="X67"/>
          <cell r="Y67"/>
          <cell r="Z67"/>
          <cell r="AA67"/>
          <cell r="AB67"/>
          <cell r="AC67"/>
        </row>
        <row r="68">
          <cell r="D68"/>
          <cell r="E68"/>
          <cell r="F68"/>
          <cell r="G68"/>
          <cell r="H68"/>
          <cell r="X68"/>
          <cell r="Y68"/>
          <cell r="Z68"/>
          <cell r="AA68"/>
          <cell r="AB68"/>
        </row>
        <row r="69">
          <cell r="D69"/>
          <cell r="E69"/>
          <cell r="F69"/>
          <cell r="G69"/>
          <cell r="H69"/>
          <cell r="X69"/>
          <cell r="Y69"/>
          <cell r="Z69"/>
          <cell r="AA69"/>
          <cell r="AB69"/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6">
          <cell r="B16" t="str">
            <v>BDSC</v>
          </cell>
          <cell r="C16" t="str">
            <v>"БИ ДИ СЕК ҮЦК" ХК</v>
          </cell>
          <cell r="D16" t="str">
            <v>●</v>
          </cell>
          <cell r="E16" t="str">
            <v>●</v>
          </cell>
          <cell r="F16" t="str">
            <v>●</v>
          </cell>
          <cell r="G16">
            <v>4500000</v>
          </cell>
          <cell r="H16">
            <v>3744944147.8900003</v>
          </cell>
          <cell r="I16">
            <v>0</v>
          </cell>
          <cell r="J16">
            <v>0</v>
          </cell>
          <cell r="K16">
            <v>3749444147.8900003</v>
          </cell>
          <cell r="L16">
            <v>339069792104.2099</v>
          </cell>
        </row>
        <row r="17">
          <cell r="B17" t="str">
            <v>ZGB</v>
          </cell>
          <cell r="C17" t="str">
            <v>"ТАВАНБОГД КАПИТАЛ ҮЦК" ХХК</v>
          </cell>
          <cell r="D17" t="str">
            <v>●</v>
          </cell>
          <cell r="E17" t="str">
            <v>●</v>
          </cell>
          <cell r="F17" t="str">
            <v>●</v>
          </cell>
          <cell r="G17">
            <v>17432400000</v>
          </cell>
          <cell r="H17">
            <v>955493090.36999989</v>
          </cell>
          <cell r="I17">
            <v>0</v>
          </cell>
          <cell r="J17">
            <v>639839320</v>
          </cell>
          <cell r="K17">
            <v>19027732410.369999</v>
          </cell>
          <cell r="L17">
            <v>150211013575.17999</v>
          </cell>
        </row>
        <row r="18">
          <cell r="B18" t="str">
            <v>GLMT</v>
          </cell>
          <cell r="C18" t="str">
            <v>"ГОЛОМТ КАПИТАЛ ҮЦК" ХХК</v>
          </cell>
          <cell r="D18" t="str">
            <v>●</v>
          </cell>
          <cell r="E18" t="str">
            <v>●</v>
          </cell>
          <cell r="F18" t="str">
            <v>●</v>
          </cell>
          <cell r="G18">
            <v>100400000</v>
          </cell>
          <cell r="H18">
            <v>2301252522.0300002</v>
          </cell>
          <cell r="I18">
            <v>0</v>
          </cell>
          <cell r="J18">
            <v>43356000</v>
          </cell>
          <cell r="K18">
            <v>2445008522.0300002</v>
          </cell>
          <cell r="L18">
            <v>129523873528.31</v>
          </cell>
        </row>
        <row r="19">
          <cell r="B19" t="str">
            <v>TDB</v>
          </cell>
          <cell r="C19" t="str">
            <v>"ТИ ДИ БИ СЕКЬЮРИТИЗ ҮЦК" ХХК</v>
          </cell>
          <cell r="D19" t="str">
            <v>●</v>
          </cell>
          <cell r="E19" t="str">
            <v>●</v>
          </cell>
          <cell r="F19" t="str">
            <v>●</v>
          </cell>
          <cell r="G19">
            <v>0</v>
          </cell>
          <cell r="H19">
            <v>901064965.83999991</v>
          </cell>
          <cell r="I19">
            <v>0</v>
          </cell>
          <cell r="J19">
            <v>1800000</v>
          </cell>
          <cell r="K19">
            <v>902864965.83999991</v>
          </cell>
          <cell r="L19">
            <v>107236393026.17</v>
          </cell>
        </row>
        <row r="20">
          <cell r="B20" t="str">
            <v>BZIN</v>
          </cell>
          <cell r="C20" t="str">
            <v>"МИРЭ ЭССЭТ СЕКЬЮРИТИС МОНГОЛ ҮЦК" ХХК</v>
          </cell>
          <cell r="D20" t="str">
            <v>●</v>
          </cell>
          <cell r="E20" t="str">
            <v>●</v>
          </cell>
          <cell r="F20" t="str">
            <v>●</v>
          </cell>
          <cell r="G20">
            <v>0</v>
          </cell>
          <cell r="H20">
            <v>73090541.780000001</v>
          </cell>
          <cell r="I20">
            <v>0</v>
          </cell>
          <cell r="J20">
            <v>0</v>
          </cell>
          <cell r="K20">
            <v>73090541.780000001</v>
          </cell>
          <cell r="L20">
            <v>85771907386.419998</v>
          </cell>
        </row>
        <row r="21">
          <cell r="B21" t="str">
            <v>RISM</v>
          </cell>
          <cell r="C21" t="str">
            <v>"РАЙНОС ИНВЕСТМЕНТ ҮЦК" ХХК</v>
          </cell>
          <cell r="D21" t="str">
            <v>●</v>
          </cell>
          <cell r="E21" t="str">
            <v>●</v>
          </cell>
          <cell r="F21" t="str">
            <v>●</v>
          </cell>
          <cell r="G21">
            <v>0</v>
          </cell>
          <cell r="H21">
            <v>166371690.13999999</v>
          </cell>
          <cell r="I21">
            <v>0</v>
          </cell>
          <cell r="J21">
            <v>1400000</v>
          </cell>
          <cell r="K21">
            <v>167771690.13999999</v>
          </cell>
          <cell r="L21">
            <v>65662413695.050003</v>
          </cell>
        </row>
        <row r="22">
          <cell r="B22" t="str">
            <v>INVC</v>
          </cell>
          <cell r="C22" t="str">
            <v>"ИНВЕСКОР КАПИТАЛ ҮЦК" ХХК</v>
          </cell>
          <cell r="D22" t="str">
            <v>●</v>
          </cell>
          <cell r="E22" t="str">
            <v>●</v>
          </cell>
          <cell r="F22" t="str">
            <v>●</v>
          </cell>
          <cell r="G22">
            <v>2276100000</v>
          </cell>
          <cell r="H22">
            <v>6534163960.5600004</v>
          </cell>
          <cell r="I22">
            <v>0</v>
          </cell>
          <cell r="J22">
            <v>33333200</v>
          </cell>
          <cell r="K22">
            <v>8843597160.5600014</v>
          </cell>
          <cell r="L22">
            <v>65426645884.980011</v>
          </cell>
        </row>
        <row r="23">
          <cell r="B23" t="str">
            <v>ARD</v>
          </cell>
          <cell r="C23" t="str">
            <v>"ӨЛЗИЙ ЭНД КО КАПИТАЛ ҮЦК" ХХК</v>
          </cell>
          <cell r="D23" t="str">
            <v>●</v>
          </cell>
          <cell r="E23" t="str">
            <v>●</v>
          </cell>
          <cell r="G23">
            <v>100000</v>
          </cell>
          <cell r="H23">
            <v>901945755.66000009</v>
          </cell>
          <cell r="I23">
            <v>0</v>
          </cell>
          <cell r="J23">
            <v>0</v>
          </cell>
          <cell r="K23">
            <v>902045755.66000009</v>
          </cell>
          <cell r="L23">
            <v>55662849431.890007</v>
          </cell>
        </row>
        <row r="24">
          <cell r="B24" t="str">
            <v>MIBG</v>
          </cell>
          <cell r="C24" t="str">
            <v>"МАНДАЛ КАПИТАЛ МАРКЕТС ҮЦК" ХХК</v>
          </cell>
          <cell r="D24" t="str">
            <v>●</v>
          </cell>
          <cell r="E24" t="str">
            <v>●</v>
          </cell>
          <cell r="F24" t="str">
            <v>●</v>
          </cell>
          <cell r="G24">
            <v>151300000</v>
          </cell>
          <cell r="H24">
            <v>1129492622.52</v>
          </cell>
          <cell r="I24">
            <v>0</v>
          </cell>
          <cell r="J24">
            <v>1886428880</v>
          </cell>
          <cell r="K24">
            <v>3167221502.5200005</v>
          </cell>
          <cell r="L24">
            <v>53458053486.979996</v>
          </cell>
        </row>
        <row r="25">
          <cell r="B25" t="str">
            <v>MNET</v>
          </cell>
          <cell r="C25" t="str">
            <v>"АРД СЕКЬЮРИТИЗ ҮЦК" ХХК</v>
          </cell>
          <cell r="D25" t="str">
            <v>●</v>
          </cell>
          <cell r="E25" t="str">
            <v>●</v>
          </cell>
          <cell r="F25" t="str">
            <v>●</v>
          </cell>
          <cell r="G25">
            <v>6200000</v>
          </cell>
          <cell r="H25">
            <v>1191908366.51</v>
          </cell>
          <cell r="I25">
            <v>0</v>
          </cell>
          <cell r="J25">
            <v>1152000</v>
          </cell>
          <cell r="K25">
            <v>1199260366.51</v>
          </cell>
          <cell r="L25">
            <v>34326372543.620003</v>
          </cell>
        </row>
        <row r="26">
          <cell r="B26" t="str">
            <v>NOVL</v>
          </cell>
          <cell r="C26" t="str">
            <v>"НОВЕЛ ИНВЕСТМЕНТ ҮЦК" ХХК</v>
          </cell>
          <cell r="D26" t="str">
            <v>●</v>
          </cell>
          <cell r="E26" t="str">
            <v>●</v>
          </cell>
          <cell r="F26" t="str">
            <v>●</v>
          </cell>
          <cell r="G26">
            <v>0</v>
          </cell>
          <cell r="H26">
            <v>130128887.5</v>
          </cell>
          <cell r="I26">
            <v>0</v>
          </cell>
          <cell r="J26">
            <v>0</v>
          </cell>
          <cell r="K26">
            <v>130128887.5</v>
          </cell>
          <cell r="L26">
            <v>19073923491.759998</v>
          </cell>
        </row>
        <row r="27">
          <cell r="B27" t="str">
            <v>TTOL</v>
          </cell>
          <cell r="C27" t="str">
            <v>"АПЕКС КАПИТАЛ ҮЦК" ХХК</v>
          </cell>
          <cell r="D27" t="str">
            <v>●</v>
          </cell>
          <cell r="E27" t="str">
            <v>●</v>
          </cell>
          <cell r="F27" t="str">
            <v>●</v>
          </cell>
          <cell r="G27">
            <v>0</v>
          </cell>
          <cell r="H27">
            <v>935082234.12</v>
          </cell>
          <cell r="I27">
            <v>0</v>
          </cell>
          <cell r="J27">
            <v>0</v>
          </cell>
          <cell r="K27">
            <v>935082234.12</v>
          </cell>
          <cell r="L27">
            <v>13134955103.540001</v>
          </cell>
        </row>
        <row r="28">
          <cell r="B28" t="str">
            <v>BUMB</v>
          </cell>
          <cell r="C28" t="str">
            <v>"БУМБАТ-АЛТАЙ ҮЦК" ХХК</v>
          </cell>
          <cell r="D28" t="str">
            <v>●</v>
          </cell>
          <cell r="G28">
            <v>0</v>
          </cell>
          <cell r="H28">
            <v>264602114.49000001</v>
          </cell>
          <cell r="I28">
            <v>0</v>
          </cell>
          <cell r="J28">
            <v>0</v>
          </cell>
          <cell r="K28">
            <v>264602114.49000001</v>
          </cell>
          <cell r="L28">
            <v>6538604669.6400003</v>
          </cell>
        </row>
        <row r="29">
          <cell r="B29" t="str">
            <v>MICC</v>
          </cell>
          <cell r="C29" t="str">
            <v>"ЭМ АЙ СИ СИ  ҮЦК" ХХК</v>
          </cell>
          <cell r="D29" t="str">
            <v>●</v>
          </cell>
          <cell r="E29" t="str">
            <v>●</v>
          </cell>
          <cell r="G29">
            <v>0</v>
          </cell>
          <cell r="H29">
            <v>295702274.13</v>
          </cell>
          <cell r="I29">
            <v>0</v>
          </cell>
          <cell r="J29">
            <v>0</v>
          </cell>
          <cell r="K29">
            <v>295702274.13</v>
          </cell>
          <cell r="L29">
            <v>5788113092.4700012</v>
          </cell>
        </row>
        <row r="30">
          <cell r="B30" t="str">
            <v>STIN</v>
          </cell>
          <cell r="C30" t="str">
            <v>"СТАНДАРТ ИНВЕСТМЕНТ ҮЦК" ХХК</v>
          </cell>
          <cell r="D30" t="str">
            <v>●</v>
          </cell>
          <cell r="E30" t="str">
            <v>●</v>
          </cell>
          <cell r="F30" t="str">
            <v>●</v>
          </cell>
          <cell r="G30">
            <v>0</v>
          </cell>
          <cell r="H30">
            <v>238935718.13999999</v>
          </cell>
          <cell r="I30">
            <v>0</v>
          </cell>
          <cell r="J30">
            <v>0</v>
          </cell>
          <cell r="K30">
            <v>238935718.13999999</v>
          </cell>
          <cell r="L30">
            <v>3936768281.3699999</v>
          </cell>
        </row>
        <row r="31">
          <cell r="B31" t="str">
            <v>STOK</v>
          </cell>
          <cell r="C31" t="str">
            <v>"СТОКЛАБ СЕКЬЮРИТИЗ ҮЦК" ХХК</v>
          </cell>
          <cell r="D31" t="str">
            <v>●</v>
          </cell>
          <cell r="G31">
            <v>0</v>
          </cell>
          <cell r="H31">
            <v>136605629.55000001</v>
          </cell>
          <cell r="I31">
            <v>0</v>
          </cell>
          <cell r="J31">
            <v>0</v>
          </cell>
          <cell r="K31">
            <v>136605629.55000001</v>
          </cell>
          <cell r="L31">
            <v>3805299442.8800001</v>
          </cell>
        </row>
        <row r="32">
          <cell r="B32" t="str">
            <v>GDSC</v>
          </cell>
          <cell r="C32" t="str">
            <v>"ГҮҮДСЕК ҮЦК" ХХК</v>
          </cell>
          <cell r="D32" t="str">
            <v>●</v>
          </cell>
          <cell r="E32" t="str">
            <v>●</v>
          </cell>
          <cell r="F32" t="str">
            <v>●</v>
          </cell>
          <cell r="G32">
            <v>18000000</v>
          </cell>
          <cell r="H32">
            <v>85100689.599999994</v>
          </cell>
          <cell r="I32">
            <v>0</v>
          </cell>
          <cell r="J32">
            <v>0</v>
          </cell>
          <cell r="K32">
            <v>103100689.59999999</v>
          </cell>
          <cell r="L32">
            <v>3314332854.3000002</v>
          </cell>
        </row>
        <row r="33">
          <cell r="B33" t="str">
            <v>ARGB</v>
          </cell>
          <cell r="C33" t="str">
            <v>"АРГАЙ БЭСТ ҮЦК" ХХК</v>
          </cell>
          <cell r="D33" t="str">
            <v>●</v>
          </cell>
          <cell r="G33">
            <v>11000000</v>
          </cell>
          <cell r="H33">
            <v>76180413.25</v>
          </cell>
          <cell r="I33">
            <v>0</v>
          </cell>
          <cell r="J33">
            <v>0</v>
          </cell>
          <cell r="K33">
            <v>87180413.25</v>
          </cell>
          <cell r="L33">
            <v>1503691696.73</v>
          </cell>
        </row>
        <row r="34">
          <cell r="B34" t="str">
            <v>GAUL</v>
          </cell>
          <cell r="C34" t="str">
            <v>"ГАҮЛИ ҮЦК" ХХК</v>
          </cell>
          <cell r="D34" t="str">
            <v>●</v>
          </cell>
          <cell r="G34">
            <v>0</v>
          </cell>
          <cell r="H34">
            <v>22379638.030000001</v>
          </cell>
          <cell r="I34">
            <v>0</v>
          </cell>
          <cell r="J34">
            <v>0</v>
          </cell>
          <cell r="K34">
            <v>22379638.030000001</v>
          </cell>
          <cell r="L34">
            <v>886936108.93000007</v>
          </cell>
        </row>
        <row r="35">
          <cell r="B35" t="str">
            <v>HUN</v>
          </cell>
          <cell r="C35" t="str">
            <v>"ХҮННҮ ЭМПАЙР ҮЦК" ХХК</v>
          </cell>
          <cell r="D35" t="str">
            <v>●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628593536.78999996</v>
          </cell>
        </row>
        <row r="36">
          <cell r="B36" t="str">
            <v>LFTI</v>
          </cell>
          <cell r="C36" t="str">
            <v>"ЛАЙФТАЙМ ИНВЕСТМЕНТ ҮЦК" ХХК</v>
          </cell>
          <cell r="D36" t="str">
            <v>●</v>
          </cell>
          <cell r="E36" t="str">
            <v>●</v>
          </cell>
          <cell r="G36">
            <v>0</v>
          </cell>
          <cell r="H36">
            <v>8045115.7999999998</v>
          </cell>
          <cell r="I36">
            <v>0</v>
          </cell>
          <cell r="J36">
            <v>0</v>
          </cell>
          <cell r="K36">
            <v>8045115.7999999998</v>
          </cell>
          <cell r="L36">
            <v>577345331.31999993</v>
          </cell>
        </row>
        <row r="37">
          <cell r="B37" t="str">
            <v>TCHB</v>
          </cell>
          <cell r="C37" t="str">
            <v>"ТУЛГАТ ЧАНДМАНЬ БАЯН  ҮЦК" ХХК</v>
          </cell>
          <cell r="D37" t="str">
            <v>●</v>
          </cell>
          <cell r="G37">
            <v>0</v>
          </cell>
          <cell r="H37">
            <v>63995694.460000001</v>
          </cell>
          <cell r="I37">
            <v>0</v>
          </cell>
          <cell r="J37">
            <v>0</v>
          </cell>
          <cell r="K37">
            <v>63995694.460000001</v>
          </cell>
          <cell r="L37">
            <v>522124423.95999998</v>
          </cell>
        </row>
        <row r="38">
          <cell r="B38" t="str">
            <v>ZRGD</v>
          </cell>
          <cell r="C38" t="str">
            <v>"ЗЭРГЭД ҮЦК" ХХК</v>
          </cell>
          <cell r="D38" t="str">
            <v>●</v>
          </cell>
          <cell r="G38">
            <v>0</v>
          </cell>
          <cell r="H38">
            <v>12766005</v>
          </cell>
          <cell r="I38">
            <v>0</v>
          </cell>
          <cell r="J38">
            <v>0</v>
          </cell>
          <cell r="K38">
            <v>12766005</v>
          </cell>
          <cell r="L38">
            <v>440982540.30000001</v>
          </cell>
        </row>
        <row r="39">
          <cell r="B39" t="str">
            <v>MSEC</v>
          </cell>
          <cell r="C39" t="str">
            <v>"МОНСЕК ҮЦК" ХХК</v>
          </cell>
          <cell r="D39" t="str">
            <v>●</v>
          </cell>
          <cell r="G39">
            <v>0</v>
          </cell>
          <cell r="H39">
            <v>28690078.07</v>
          </cell>
          <cell r="I39">
            <v>0</v>
          </cell>
          <cell r="J39">
            <v>0</v>
          </cell>
          <cell r="K39">
            <v>28690078.07</v>
          </cell>
          <cell r="L39">
            <v>436907934.65000004</v>
          </cell>
        </row>
        <row r="40">
          <cell r="B40" t="str">
            <v>SECP</v>
          </cell>
          <cell r="C40" t="str">
            <v>"СИКАП  ҮЦК" ХХК</v>
          </cell>
          <cell r="D40" t="str">
            <v>●</v>
          </cell>
          <cell r="F40" t="str">
            <v>●</v>
          </cell>
          <cell r="G40">
            <v>0</v>
          </cell>
          <cell r="H40">
            <v>56587242.5</v>
          </cell>
          <cell r="I40">
            <v>0</v>
          </cell>
          <cell r="J40">
            <v>0</v>
          </cell>
          <cell r="K40">
            <v>56587242.5</v>
          </cell>
          <cell r="L40">
            <v>402926525</v>
          </cell>
        </row>
        <row r="41">
          <cell r="B41" t="str">
            <v>BULG</v>
          </cell>
          <cell r="C41" t="str">
            <v>"БУЛГАН БРОКЕР ҮЦК" ХХК</v>
          </cell>
          <cell r="D41" t="str">
            <v>●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264587586.00000003</v>
          </cell>
        </row>
        <row r="42">
          <cell r="B42" t="str">
            <v>ALTN</v>
          </cell>
          <cell r="C42" t="str">
            <v>"АЛТАН ХОРОМСОГ ҮЦК" ХХК</v>
          </cell>
          <cell r="D42" t="str">
            <v>●</v>
          </cell>
          <cell r="G42">
            <v>0</v>
          </cell>
          <cell r="H42">
            <v>9050703.7400000002</v>
          </cell>
          <cell r="I42">
            <v>0</v>
          </cell>
          <cell r="J42">
            <v>0</v>
          </cell>
          <cell r="K42">
            <v>9050703.7400000002</v>
          </cell>
          <cell r="L42">
            <v>260722296.09</v>
          </cell>
        </row>
        <row r="43">
          <cell r="B43" t="str">
            <v>SGC</v>
          </cell>
          <cell r="C43" t="str">
            <v>"ЭС ЖИ КАПИТАЛ ҮЦК" ХХК</v>
          </cell>
          <cell r="D43" t="str">
            <v>●</v>
          </cell>
          <cell r="E43" t="str">
            <v>●</v>
          </cell>
          <cell r="F43" t="str">
            <v>●</v>
          </cell>
          <cell r="G43">
            <v>0</v>
          </cell>
          <cell r="H43">
            <v>10479557.18</v>
          </cell>
          <cell r="I43">
            <v>0</v>
          </cell>
          <cell r="J43">
            <v>0</v>
          </cell>
          <cell r="K43">
            <v>10479557.18</v>
          </cell>
          <cell r="L43">
            <v>248583869.60000002</v>
          </cell>
        </row>
        <row r="44">
          <cell r="B44" t="str">
            <v>TABO</v>
          </cell>
          <cell r="C44" t="str">
            <v>"ТАВАН БОГД ҮЦК" ХХК</v>
          </cell>
          <cell r="D44" t="str">
            <v>●</v>
          </cell>
          <cell r="G44">
            <v>0</v>
          </cell>
          <cell r="H44">
            <v>3321537</v>
          </cell>
          <cell r="I44">
            <v>0</v>
          </cell>
          <cell r="J44">
            <v>0</v>
          </cell>
          <cell r="K44">
            <v>3321537</v>
          </cell>
          <cell r="L44">
            <v>243225742.86000001</v>
          </cell>
        </row>
        <row r="45">
          <cell r="B45" t="str">
            <v>DRBR</v>
          </cell>
          <cell r="C45" t="str">
            <v>"ДАРХАН БРОКЕР ҮЦК" ХХК</v>
          </cell>
          <cell r="D45" t="str">
            <v>●</v>
          </cell>
          <cell r="G45">
            <v>0</v>
          </cell>
          <cell r="H45">
            <v>2799087.52</v>
          </cell>
          <cell r="I45">
            <v>0</v>
          </cell>
          <cell r="J45">
            <v>0</v>
          </cell>
          <cell r="K45">
            <v>2799087.52</v>
          </cell>
          <cell r="L45">
            <v>211954943.35999998</v>
          </cell>
        </row>
        <row r="46">
          <cell r="B46" t="str">
            <v>GATR</v>
          </cell>
          <cell r="C46" t="str">
            <v>"ГАЦУУРТ ТРЕЙД ҮЦК" ХХК</v>
          </cell>
          <cell r="D46" t="str">
            <v>●</v>
          </cell>
          <cell r="G46">
            <v>0</v>
          </cell>
          <cell r="H46">
            <v>509100</v>
          </cell>
          <cell r="I46">
            <v>0</v>
          </cell>
          <cell r="J46">
            <v>0</v>
          </cell>
          <cell r="K46">
            <v>509100</v>
          </cell>
          <cell r="L46">
            <v>208155597.90000001</v>
          </cell>
        </row>
        <row r="47">
          <cell r="B47" t="str">
            <v>DELG</v>
          </cell>
          <cell r="C47" t="str">
            <v>"ДИ ЭЙЧ КАПИТАЛ ҮЦК" ХХК</v>
          </cell>
          <cell r="D47" t="str">
            <v>●</v>
          </cell>
          <cell r="G47">
            <v>0</v>
          </cell>
          <cell r="H47">
            <v>5723001</v>
          </cell>
          <cell r="I47">
            <v>0</v>
          </cell>
          <cell r="J47">
            <v>0</v>
          </cell>
          <cell r="K47">
            <v>5723001</v>
          </cell>
          <cell r="L47">
            <v>193391664.03</v>
          </cell>
        </row>
        <row r="48">
          <cell r="B48" t="str">
            <v>TNGR</v>
          </cell>
          <cell r="C48" t="str">
            <v>"ТЭНГЭР КАПИТАЛ  ҮЦК" ХХК</v>
          </cell>
          <cell r="D48" t="str">
            <v>●</v>
          </cell>
          <cell r="E48" t="str">
            <v>●</v>
          </cell>
          <cell r="F48" t="str">
            <v>●</v>
          </cell>
          <cell r="G48">
            <v>0</v>
          </cell>
          <cell r="H48">
            <v>2211885.6799999997</v>
          </cell>
          <cell r="I48">
            <v>0</v>
          </cell>
          <cell r="J48">
            <v>0</v>
          </cell>
          <cell r="K48">
            <v>2211885.6799999997</v>
          </cell>
          <cell r="L48">
            <v>181263199.45999998</v>
          </cell>
        </row>
        <row r="49">
          <cell r="B49" t="str">
            <v>MERG</v>
          </cell>
          <cell r="C49" t="str">
            <v>"МЭРГЭН САНАА ҮЦК" ХХК</v>
          </cell>
          <cell r="D49" t="str">
            <v>●</v>
          </cell>
          <cell r="G49">
            <v>0</v>
          </cell>
          <cell r="H49">
            <v>18414285.300000001</v>
          </cell>
          <cell r="I49">
            <v>0</v>
          </cell>
          <cell r="J49">
            <v>0</v>
          </cell>
          <cell r="K49">
            <v>18414285.300000001</v>
          </cell>
          <cell r="L49">
            <v>179088445.12</v>
          </cell>
        </row>
        <row r="50">
          <cell r="B50" t="str">
            <v>BATS</v>
          </cell>
          <cell r="C50" t="str">
            <v>"БАТС ҮЦК" ХХК</v>
          </cell>
          <cell r="D50" t="str">
            <v>●</v>
          </cell>
          <cell r="G50">
            <v>0</v>
          </cell>
          <cell r="H50">
            <v>1633920</v>
          </cell>
          <cell r="I50">
            <v>0</v>
          </cell>
          <cell r="J50">
            <v>0</v>
          </cell>
          <cell r="K50">
            <v>1633920</v>
          </cell>
          <cell r="L50">
            <v>110066938.09999999</v>
          </cell>
        </row>
        <row r="51">
          <cell r="B51" t="str">
            <v>UNDR</v>
          </cell>
          <cell r="C51" t="str">
            <v>"ӨНДӨРХААН ИНВЕСТ ҮЦК" ХХК</v>
          </cell>
          <cell r="D51" t="str">
            <v>●</v>
          </cell>
          <cell r="G51">
            <v>0</v>
          </cell>
          <cell r="H51">
            <v>6517881</v>
          </cell>
          <cell r="I51">
            <v>0</v>
          </cell>
          <cell r="J51">
            <v>0</v>
          </cell>
          <cell r="K51">
            <v>6517881</v>
          </cell>
          <cell r="L51">
            <v>109429985.78999999</v>
          </cell>
        </row>
        <row r="52">
          <cell r="B52" t="str">
            <v>MONG</v>
          </cell>
          <cell r="C52" t="str">
            <v>"МОНГОЛ СЕКЮРИТИЕС ҮЦК" ХК</v>
          </cell>
          <cell r="D52" t="str">
            <v>●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70915664.700000003</v>
          </cell>
        </row>
        <row r="53">
          <cell r="B53" t="str">
            <v>NSEC</v>
          </cell>
          <cell r="C53" t="str">
            <v>"НЭЙШНЛ СЕКЮРИТИС ҮЦК" ХХК</v>
          </cell>
          <cell r="D53" t="str">
            <v>●</v>
          </cell>
          <cell r="E53" t="str">
            <v>●</v>
          </cell>
          <cell r="F53" t="str">
            <v>●</v>
          </cell>
          <cell r="G53">
            <v>0</v>
          </cell>
          <cell r="H53">
            <v>12375246.770000001</v>
          </cell>
          <cell r="I53">
            <v>0</v>
          </cell>
          <cell r="J53">
            <v>0</v>
          </cell>
          <cell r="K53">
            <v>12375246.770000001</v>
          </cell>
          <cell r="L53">
            <v>50441876.289999999</v>
          </cell>
        </row>
        <row r="54">
          <cell r="B54" t="str">
            <v>SANR</v>
          </cell>
          <cell r="C54" t="str">
            <v>"САНАР ҮЦК" ХХК</v>
          </cell>
          <cell r="D54" t="str">
            <v>●</v>
          </cell>
          <cell r="G54">
            <v>0</v>
          </cell>
          <cell r="H54">
            <v>644000</v>
          </cell>
          <cell r="I54">
            <v>0</v>
          </cell>
          <cell r="J54">
            <v>0</v>
          </cell>
          <cell r="K54">
            <v>644000</v>
          </cell>
          <cell r="L54">
            <v>49183744.759999998</v>
          </cell>
        </row>
        <row r="55">
          <cell r="B55" t="str">
            <v>BKOC</v>
          </cell>
          <cell r="C55" t="str">
            <v>"БКО КАПИТАЛ ҮЦК" ХХК</v>
          </cell>
          <cell r="D55" t="str">
            <v>●</v>
          </cell>
          <cell r="G55">
            <v>0</v>
          </cell>
          <cell r="H55">
            <v>1769176</v>
          </cell>
          <cell r="J55">
            <v>0</v>
          </cell>
          <cell r="K55">
            <v>1769176</v>
          </cell>
          <cell r="L55">
            <v>48183980.769999996</v>
          </cell>
        </row>
        <row r="56">
          <cell r="B56" t="str">
            <v>BLMB</v>
          </cell>
          <cell r="C56" t="str">
            <v xml:space="preserve">"БЛҮМСБЮРИ СЕКЮРИТИЕС ҮЦК" ХХК </v>
          </cell>
          <cell r="D56" t="str">
            <v>●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36077420.219999999</v>
          </cell>
        </row>
        <row r="57">
          <cell r="B57" t="str">
            <v>GDEV</v>
          </cell>
          <cell r="C57" t="str">
            <v>"ГРАНДДЕВЕЛОПМЕНТ ҮЦК" ХХК</v>
          </cell>
          <cell r="D57" t="str">
            <v>●</v>
          </cell>
          <cell r="G57">
            <v>0</v>
          </cell>
          <cell r="H57">
            <v>6381896.5999999996</v>
          </cell>
          <cell r="I57">
            <v>0</v>
          </cell>
          <cell r="J57">
            <v>0</v>
          </cell>
          <cell r="K57">
            <v>6381896.5999999996</v>
          </cell>
          <cell r="L57">
            <v>36062530.789999999</v>
          </cell>
        </row>
        <row r="58">
          <cell r="B58" t="str">
            <v>DOMI</v>
          </cell>
          <cell r="C58" t="str">
            <v>"ДОМИКС СЕК ҮЦК" ХХК</v>
          </cell>
          <cell r="D58" t="str">
            <v>●</v>
          </cell>
          <cell r="G58">
            <v>0</v>
          </cell>
          <cell r="H58">
            <v>1010745.51</v>
          </cell>
          <cell r="I58">
            <v>0</v>
          </cell>
          <cell r="J58">
            <v>0</v>
          </cell>
          <cell r="K58">
            <v>1010745.51</v>
          </cell>
          <cell r="L58">
            <v>32530087.760000002</v>
          </cell>
        </row>
        <row r="59">
          <cell r="B59" t="str">
            <v>BSK</v>
          </cell>
          <cell r="C59" t="str">
            <v>"БЛЮСКАЙ СЕКЬЮРИТИЗ ҮЦК" ХК</v>
          </cell>
          <cell r="D59" t="str">
            <v>●</v>
          </cell>
          <cell r="G59">
            <v>0</v>
          </cell>
          <cell r="H59">
            <v>15687</v>
          </cell>
          <cell r="I59">
            <v>0</v>
          </cell>
          <cell r="J59">
            <v>0</v>
          </cell>
          <cell r="K59">
            <v>15687</v>
          </cell>
          <cell r="L59">
            <v>26705733.670000002</v>
          </cell>
        </row>
        <row r="60">
          <cell r="B60" t="str">
            <v>MSDQ</v>
          </cell>
          <cell r="C60" t="str">
            <v>"МАСДАК ҮНЭТ ЦААСНЫ КОМПАНИ" ХХК</v>
          </cell>
          <cell r="D60" t="str">
            <v>●</v>
          </cell>
          <cell r="G60">
            <v>0</v>
          </cell>
          <cell r="H60">
            <v>0</v>
          </cell>
          <cell r="J60">
            <v>0</v>
          </cell>
          <cell r="K60">
            <v>0</v>
          </cell>
          <cell r="L60">
            <v>155800</v>
          </cell>
        </row>
        <row r="61">
          <cell r="B61" t="str">
            <v>SILS</v>
          </cell>
          <cell r="C61" t="str">
            <v>"СИЛВЭР ЛАЙТ СЕКЮРИТИЙЗ ҮЦК" ХХК</v>
          </cell>
          <cell r="D61" t="str">
            <v>●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 t="str">
            <v>ECM</v>
          </cell>
          <cell r="C62" t="str">
            <v>"ЕВРАЗИА КАПИТАЛ ХОЛДИНГ ҮЦК" ХК</v>
          </cell>
          <cell r="D62" t="str">
            <v>●</v>
          </cell>
          <cell r="E62" t="str">
            <v>●</v>
          </cell>
          <cell r="F62" t="str">
            <v>●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 t="str">
            <v>BLAC</v>
          </cell>
          <cell r="C63" t="str">
            <v>"МАЗААЛАЙ КАПИТАЛ ПАРТНЕРС ҮЦК" ХХК</v>
          </cell>
          <cell r="D63" t="str">
            <v>●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 t="str">
            <v>CTRL</v>
          </cell>
          <cell r="C64" t="str">
            <v>"ЦЕНТРАЛ СЕКЬЮРИТИЙЗ ҮЦК" ХХК</v>
          </cell>
          <cell r="D64" t="str">
            <v>●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 t="str">
            <v>DCF</v>
          </cell>
          <cell r="C65" t="str">
            <v>"ДИ СИ ЭФ ҮЦК" ХХК</v>
          </cell>
          <cell r="D65" t="str">
            <v>●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 t="str">
            <v>GACB</v>
          </cell>
          <cell r="C66" t="str">
            <v>"ГЭРЭЛТ АССЭЙМООР КАПИТАЛ ҮЦК" ХХК</v>
          </cell>
          <cell r="D66" t="str">
            <v>●</v>
          </cell>
          <cell r="G66">
            <v>0</v>
          </cell>
          <cell r="H66">
            <v>0</v>
          </cell>
          <cell r="J66">
            <v>0</v>
          </cell>
          <cell r="K66">
            <v>0</v>
          </cell>
          <cell r="L6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72"/>
  <sheetViews>
    <sheetView tabSelected="1" view="pageBreakPreview" zoomScale="70" zoomScaleNormal="70" zoomScaleSheetLayoutView="70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L30" sqref="L30"/>
    </sheetView>
  </sheetViews>
  <sheetFormatPr defaultRowHeight="15.75" x14ac:dyDescent="0.25"/>
  <cols>
    <col min="1" max="1" width="4.85546875" style="1" customWidth="1"/>
    <col min="2" max="2" width="9.85546875" style="1" customWidth="1"/>
    <col min="3" max="3" width="44" style="1" bestFit="1" customWidth="1"/>
    <col min="4" max="4" width="12.85546875" style="1" customWidth="1"/>
    <col min="5" max="5" width="14.85546875" style="1" customWidth="1"/>
    <col min="6" max="6" width="14.28515625" style="1" customWidth="1"/>
    <col min="7" max="7" width="23" style="1" customWidth="1"/>
    <col min="8" max="8" width="23" style="2" bestFit="1" customWidth="1"/>
    <col min="9" max="9" width="15.85546875" style="3" customWidth="1"/>
    <col min="10" max="10" width="24.140625" style="1" customWidth="1"/>
    <col min="11" max="11" width="24.5703125" style="1" customWidth="1"/>
    <col min="12" max="12" width="24.42578125" style="1" customWidth="1"/>
    <col min="13" max="13" width="16.7109375" style="1" customWidth="1"/>
    <col min="14" max="14" width="22.28515625" style="4" bestFit="1" customWidth="1"/>
    <col min="15" max="254" width="9.140625" style="1"/>
    <col min="255" max="255" width="4.28515625" style="1" customWidth="1"/>
    <col min="256" max="256" width="9.85546875" style="1" customWidth="1"/>
    <col min="257" max="257" width="55.42578125" style="1" bestFit="1" customWidth="1"/>
    <col min="258" max="258" width="12.85546875" style="1" customWidth="1"/>
    <col min="259" max="259" width="14.85546875" style="1" customWidth="1"/>
    <col min="260" max="260" width="14.28515625" style="1" customWidth="1"/>
    <col min="261" max="261" width="20.7109375" style="1" customWidth="1"/>
    <col min="262" max="262" width="21" style="1" customWidth="1"/>
    <col min="263" max="264" width="21.28515625" style="1" customWidth="1"/>
    <col min="265" max="266" width="22.42578125" style="1" bestFit="1" customWidth="1"/>
    <col min="267" max="267" width="22.28515625" style="1" bestFit="1" customWidth="1"/>
    <col min="268" max="268" width="16.7109375" style="1" customWidth="1"/>
    <col min="269" max="269" width="21.42578125" style="1" bestFit="1" customWidth="1"/>
    <col min="270" max="270" width="22.28515625" style="1" bestFit="1" customWidth="1"/>
    <col min="271" max="510" width="9.140625" style="1"/>
    <col min="511" max="511" width="4.28515625" style="1" customWidth="1"/>
    <col min="512" max="512" width="9.85546875" style="1" customWidth="1"/>
    <col min="513" max="513" width="55.42578125" style="1" bestFit="1" customWidth="1"/>
    <col min="514" max="514" width="12.85546875" style="1" customWidth="1"/>
    <col min="515" max="515" width="14.85546875" style="1" customWidth="1"/>
    <col min="516" max="516" width="14.28515625" style="1" customWidth="1"/>
    <col min="517" max="517" width="20.7109375" style="1" customWidth="1"/>
    <col min="518" max="518" width="21" style="1" customWidth="1"/>
    <col min="519" max="520" width="21.28515625" style="1" customWidth="1"/>
    <col min="521" max="522" width="22.42578125" style="1" bestFit="1" customWidth="1"/>
    <col min="523" max="523" width="22.28515625" style="1" bestFit="1" customWidth="1"/>
    <col min="524" max="524" width="16.7109375" style="1" customWidth="1"/>
    <col min="525" max="525" width="21.42578125" style="1" bestFit="1" customWidth="1"/>
    <col min="526" max="526" width="22.28515625" style="1" bestFit="1" customWidth="1"/>
    <col min="527" max="766" width="9.140625" style="1"/>
    <col min="767" max="767" width="4.28515625" style="1" customWidth="1"/>
    <col min="768" max="768" width="9.85546875" style="1" customWidth="1"/>
    <col min="769" max="769" width="55.42578125" style="1" bestFit="1" customWidth="1"/>
    <col min="770" max="770" width="12.85546875" style="1" customWidth="1"/>
    <col min="771" max="771" width="14.85546875" style="1" customWidth="1"/>
    <col min="772" max="772" width="14.28515625" style="1" customWidth="1"/>
    <col min="773" max="773" width="20.7109375" style="1" customWidth="1"/>
    <col min="774" max="774" width="21" style="1" customWidth="1"/>
    <col min="775" max="776" width="21.28515625" style="1" customWidth="1"/>
    <col min="777" max="778" width="22.42578125" style="1" bestFit="1" customWidth="1"/>
    <col min="779" max="779" width="22.28515625" style="1" bestFit="1" customWidth="1"/>
    <col min="780" max="780" width="16.7109375" style="1" customWidth="1"/>
    <col min="781" max="781" width="21.42578125" style="1" bestFit="1" customWidth="1"/>
    <col min="782" max="782" width="22.28515625" style="1" bestFit="1" customWidth="1"/>
    <col min="783" max="1022" width="9.140625" style="1"/>
    <col min="1023" max="1023" width="4.28515625" style="1" customWidth="1"/>
    <col min="1024" max="1024" width="9.85546875" style="1" customWidth="1"/>
    <col min="1025" max="1025" width="55.42578125" style="1" bestFit="1" customWidth="1"/>
    <col min="1026" max="1026" width="12.85546875" style="1" customWidth="1"/>
    <col min="1027" max="1027" width="14.85546875" style="1" customWidth="1"/>
    <col min="1028" max="1028" width="14.28515625" style="1" customWidth="1"/>
    <col min="1029" max="1029" width="20.7109375" style="1" customWidth="1"/>
    <col min="1030" max="1030" width="21" style="1" customWidth="1"/>
    <col min="1031" max="1032" width="21.28515625" style="1" customWidth="1"/>
    <col min="1033" max="1034" width="22.42578125" style="1" bestFit="1" customWidth="1"/>
    <col min="1035" max="1035" width="22.28515625" style="1" bestFit="1" customWidth="1"/>
    <col min="1036" max="1036" width="16.7109375" style="1" customWidth="1"/>
    <col min="1037" max="1037" width="21.42578125" style="1" bestFit="1" customWidth="1"/>
    <col min="1038" max="1038" width="22.28515625" style="1" bestFit="1" customWidth="1"/>
    <col min="1039" max="1278" width="9.140625" style="1"/>
    <col min="1279" max="1279" width="4.28515625" style="1" customWidth="1"/>
    <col min="1280" max="1280" width="9.85546875" style="1" customWidth="1"/>
    <col min="1281" max="1281" width="55.42578125" style="1" bestFit="1" customWidth="1"/>
    <col min="1282" max="1282" width="12.85546875" style="1" customWidth="1"/>
    <col min="1283" max="1283" width="14.85546875" style="1" customWidth="1"/>
    <col min="1284" max="1284" width="14.28515625" style="1" customWidth="1"/>
    <col min="1285" max="1285" width="20.7109375" style="1" customWidth="1"/>
    <col min="1286" max="1286" width="21" style="1" customWidth="1"/>
    <col min="1287" max="1288" width="21.28515625" style="1" customWidth="1"/>
    <col min="1289" max="1290" width="22.42578125" style="1" bestFit="1" customWidth="1"/>
    <col min="1291" max="1291" width="22.28515625" style="1" bestFit="1" customWidth="1"/>
    <col min="1292" max="1292" width="16.7109375" style="1" customWidth="1"/>
    <col min="1293" max="1293" width="21.42578125" style="1" bestFit="1" customWidth="1"/>
    <col min="1294" max="1294" width="22.28515625" style="1" bestFit="1" customWidth="1"/>
    <col min="1295" max="1534" width="9.140625" style="1"/>
    <col min="1535" max="1535" width="4.28515625" style="1" customWidth="1"/>
    <col min="1536" max="1536" width="9.85546875" style="1" customWidth="1"/>
    <col min="1537" max="1537" width="55.42578125" style="1" bestFit="1" customWidth="1"/>
    <col min="1538" max="1538" width="12.85546875" style="1" customWidth="1"/>
    <col min="1539" max="1539" width="14.85546875" style="1" customWidth="1"/>
    <col min="1540" max="1540" width="14.28515625" style="1" customWidth="1"/>
    <col min="1541" max="1541" width="20.7109375" style="1" customWidth="1"/>
    <col min="1542" max="1542" width="21" style="1" customWidth="1"/>
    <col min="1543" max="1544" width="21.28515625" style="1" customWidth="1"/>
    <col min="1545" max="1546" width="22.42578125" style="1" bestFit="1" customWidth="1"/>
    <col min="1547" max="1547" width="22.28515625" style="1" bestFit="1" customWidth="1"/>
    <col min="1548" max="1548" width="16.7109375" style="1" customWidth="1"/>
    <col min="1549" max="1549" width="21.42578125" style="1" bestFit="1" customWidth="1"/>
    <col min="1550" max="1550" width="22.28515625" style="1" bestFit="1" customWidth="1"/>
    <col min="1551" max="1790" width="9.140625" style="1"/>
    <col min="1791" max="1791" width="4.28515625" style="1" customWidth="1"/>
    <col min="1792" max="1792" width="9.85546875" style="1" customWidth="1"/>
    <col min="1793" max="1793" width="55.42578125" style="1" bestFit="1" customWidth="1"/>
    <col min="1794" max="1794" width="12.85546875" style="1" customWidth="1"/>
    <col min="1795" max="1795" width="14.85546875" style="1" customWidth="1"/>
    <col min="1796" max="1796" width="14.28515625" style="1" customWidth="1"/>
    <col min="1797" max="1797" width="20.7109375" style="1" customWidth="1"/>
    <col min="1798" max="1798" width="21" style="1" customWidth="1"/>
    <col min="1799" max="1800" width="21.28515625" style="1" customWidth="1"/>
    <col min="1801" max="1802" width="22.42578125" style="1" bestFit="1" customWidth="1"/>
    <col min="1803" max="1803" width="22.28515625" style="1" bestFit="1" customWidth="1"/>
    <col min="1804" max="1804" width="16.7109375" style="1" customWidth="1"/>
    <col min="1805" max="1805" width="21.42578125" style="1" bestFit="1" customWidth="1"/>
    <col min="1806" max="1806" width="22.28515625" style="1" bestFit="1" customWidth="1"/>
    <col min="1807" max="2046" width="9.140625" style="1"/>
    <col min="2047" max="2047" width="4.28515625" style="1" customWidth="1"/>
    <col min="2048" max="2048" width="9.85546875" style="1" customWidth="1"/>
    <col min="2049" max="2049" width="55.42578125" style="1" bestFit="1" customWidth="1"/>
    <col min="2050" max="2050" width="12.85546875" style="1" customWidth="1"/>
    <col min="2051" max="2051" width="14.85546875" style="1" customWidth="1"/>
    <col min="2052" max="2052" width="14.28515625" style="1" customWidth="1"/>
    <col min="2053" max="2053" width="20.7109375" style="1" customWidth="1"/>
    <col min="2054" max="2054" width="21" style="1" customWidth="1"/>
    <col min="2055" max="2056" width="21.28515625" style="1" customWidth="1"/>
    <col min="2057" max="2058" width="22.42578125" style="1" bestFit="1" customWidth="1"/>
    <col min="2059" max="2059" width="22.28515625" style="1" bestFit="1" customWidth="1"/>
    <col min="2060" max="2060" width="16.7109375" style="1" customWidth="1"/>
    <col min="2061" max="2061" width="21.42578125" style="1" bestFit="1" customWidth="1"/>
    <col min="2062" max="2062" width="22.28515625" style="1" bestFit="1" customWidth="1"/>
    <col min="2063" max="2302" width="9.140625" style="1"/>
    <col min="2303" max="2303" width="4.28515625" style="1" customWidth="1"/>
    <col min="2304" max="2304" width="9.85546875" style="1" customWidth="1"/>
    <col min="2305" max="2305" width="55.42578125" style="1" bestFit="1" customWidth="1"/>
    <col min="2306" max="2306" width="12.85546875" style="1" customWidth="1"/>
    <col min="2307" max="2307" width="14.85546875" style="1" customWidth="1"/>
    <col min="2308" max="2308" width="14.28515625" style="1" customWidth="1"/>
    <col min="2309" max="2309" width="20.7109375" style="1" customWidth="1"/>
    <col min="2310" max="2310" width="21" style="1" customWidth="1"/>
    <col min="2311" max="2312" width="21.28515625" style="1" customWidth="1"/>
    <col min="2313" max="2314" width="22.42578125" style="1" bestFit="1" customWidth="1"/>
    <col min="2315" max="2315" width="22.28515625" style="1" bestFit="1" customWidth="1"/>
    <col min="2316" max="2316" width="16.7109375" style="1" customWidth="1"/>
    <col min="2317" max="2317" width="21.42578125" style="1" bestFit="1" customWidth="1"/>
    <col min="2318" max="2318" width="22.28515625" style="1" bestFit="1" customWidth="1"/>
    <col min="2319" max="2558" width="9.140625" style="1"/>
    <col min="2559" max="2559" width="4.28515625" style="1" customWidth="1"/>
    <col min="2560" max="2560" width="9.85546875" style="1" customWidth="1"/>
    <col min="2561" max="2561" width="55.42578125" style="1" bestFit="1" customWidth="1"/>
    <col min="2562" max="2562" width="12.85546875" style="1" customWidth="1"/>
    <col min="2563" max="2563" width="14.85546875" style="1" customWidth="1"/>
    <col min="2564" max="2564" width="14.28515625" style="1" customWidth="1"/>
    <col min="2565" max="2565" width="20.7109375" style="1" customWidth="1"/>
    <col min="2566" max="2566" width="21" style="1" customWidth="1"/>
    <col min="2567" max="2568" width="21.28515625" style="1" customWidth="1"/>
    <col min="2569" max="2570" width="22.42578125" style="1" bestFit="1" customWidth="1"/>
    <col min="2571" max="2571" width="22.28515625" style="1" bestFit="1" customWidth="1"/>
    <col min="2572" max="2572" width="16.7109375" style="1" customWidth="1"/>
    <col min="2573" max="2573" width="21.42578125" style="1" bestFit="1" customWidth="1"/>
    <col min="2574" max="2574" width="22.28515625" style="1" bestFit="1" customWidth="1"/>
    <col min="2575" max="2814" width="9.140625" style="1"/>
    <col min="2815" max="2815" width="4.28515625" style="1" customWidth="1"/>
    <col min="2816" max="2816" width="9.85546875" style="1" customWidth="1"/>
    <col min="2817" max="2817" width="55.42578125" style="1" bestFit="1" customWidth="1"/>
    <col min="2818" max="2818" width="12.85546875" style="1" customWidth="1"/>
    <col min="2819" max="2819" width="14.85546875" style="1" customWidth="1"/>
    <col min="2820" max="2820" width="14.28515625" style="1" customWidth="1"/>
    <col min="2821" max="2821" width="20.7109375" style="1" customWidth="1"/>
    <col min="2822" max="2822" width="21" style="1" customWidth="1"/>
    <col min="2823" max="2824" width="21.28515625" style="1" customWidth="1"/>
    <col min="2825" max="2826" width="22.42578125" style="1" bestFit="1" customWidth="1"/>
    <col min="2827" max="2827" width="22.28515625" style="1" bestFit="1" customWidth="1"/>
    <col min="2828" max="2828" width="16.7109375" style="1" customWidth="1"/>
    <col min="2829" max="2829" width="21.42578125" style="1" bestFit="1" customWidth="1"/>
    <col min="2830" max="2830" width="22.28515625" style="1" bestFit="1" customWidth="1"/>
    <col min="2831" max="3070" width="9.140625" style="1"/>
    <col min="3071" max="3071" width="4.28515625" style="1" customWidth="1"/>
    <col min="3072" max="3072" width="9.85546875" style="1" customWidth="1"/>
    <col min="3073" max="3073" width="55.42578125" style="1" bestFit="1" customWidth="1"/>
    <col min="3074" max="3074" width="12.85546875" style="1" customWidth="1"/>
    <col min="3075" max="3075" width="14.85546875" style="1" customWidth="1"/>
    <col min="3076" max="3076" width="14.28515625" style="1" customWidth="1"/>
    <col min="3077" max="3077" width="20.7109375" style="1" customWidth="1"/>
    <col min="3078" max="3078" width="21" style="1" customWidth="1"/>
    <col min="3079" max="3080" width="21.28515625" style="1" customWidth="1"/>
    <col min="3081" max="3082" width="22.42578125" style="1" bestFit="1" customWidth="1"/>
    <col min="3083" max="3083" width="22.28515625" style="1" bestFit="1" customWidth="1"/>
    <col min="3084" max="3084" width="16.7109375" style="1" customWidth="1"/>
    <col min="3085" max="3085" width="21.42578125" style="1" bestFit="1" customWidth="1"/>
    <col min="3086" max="3086" width="22.28515625" style="1" bestFit="1" customWidth="1"/>
    <col min="3087" max="3326" width="9.140625" style="1"/>
    <col min="3327" max="3327" width="4.28515625" style="1" customWidth="1"/>
    <col min="3328" max="3328" width="9.85546875" style="1" customWidth="1"/>
    <col min="3329" max="3329" width="55.42578125" style="1" bestFit="1" customWidth="1"/>
    <col min="3330" max="3330" width="12.85546875" style="1" customWidth="1"/>
    <col min="3331" max="3331" width="14.85546875" style="1" customWidth="1"/>
    <col min="3332" max="3332" width="14.28515625" style="1" customWidth="1"/>
    <col min="3333" max="3333" width="20.7109375" style="1" customWidth="1"/>
    <col min="3334" max="3334" width="21" style="1" customWidth="1"/>
    <col min="3335" max="3336" width="21.28515625" style="1" customWidth="1"/>
    <col min="3337" max="3338" width="22.42578125" style="1" bestFit="1" customWidth="1"/>
    <col min="3339" max="3339" width="22.28515625" style="1" bestFit="1" customWidth="1"/>
    <col min="3340" max="3340" width="16.7109375" style="1" customWidth="1"/>
    <col min="3341" max="3341" width="21.42578125" style="1" bestFit="1" customWidth="1"/>
    <col min="3342" max="3342" width="22.28515625" style="1" bestFit="1" customWidth="1"/>
    <col min="3343" max="3582" width="9.140625" style="1"/>
    <col min="3583" max="3583" width="4.28515625" style="1" customWidth="1"/>
    <col min="3584" max="3584" width="9.85546875" style="1" customWidth="1"/>
    <col min="3585" max="3585" width="55.42578125" style="1" bestFit="1" customWidth="1"/>
    <col min="3586" max="3586" width="12.85546875" style="1" customWidth="1"/>
    <col min="3587" max="3587" width="14.85546875" style="1" customWidth="1"/>
    <col min="3588" max="3588" width="14.28515625" style="1" customWidth="1"/>
    <col min="3589" max="3589" width="20.7109375" style="1" customWidth="1"/>
    <col min="3590" max="3590" width="21" style="1" customWidth="1"/>
    <col min="3591" max="3592" width="21.28515625" style="1" customWidth="1"/>
    <col min="3593" max="3594" width="22.42578125" style="1" bestFit="1" customWidth="1"/>
    <col min="3595" max="3595" width="22.28515625" style="1" bestFit="1" customWidth="1"/>
    <col min="3596" max="3596" width="16.7109375" style="1" customWidth="1"/>
    <col min="3597" max="3597" width="21.42578125" style="1" bestFit="1" customWidth="1"/>
    <col min="3598" max="3598" width="22.28515625" style="1" bestFit="1" customWidth="1"/>
    <col min="3599" max="3838" width="9.140625" style="1"/>
    <col min="3839" max="3839" width="4.28515625" style="1" customWidth="1"/>
    <col min="3840" max="3840" width="9.85546875" style="1" customWidth="1"/>
    <col min="3841" max="3841" width="55.42578125" style="1" bestFit="1" customWidth="1"/>
    <col min="3842" max="3842" width="12.85546875" style="1" customWidth="1"/>
    <col min="3843" max="3843" width="14.85546875" style="1" customWidth="1"/>
    <col min="3844" max="3844" width="14.28515625" style="1" customWidth="1"/>
    <col min="3845" max="3845" width="20.7109375" style="1" customWidth="1"/>
    <col min="3846" max="3846" width="21" style="1" customWidth="1"/>
    <col min="3847" max="3848" width="21.28515625" style="1" customWidth="1"/>
    <col min="3849" max="3850" width="22.42578125" style="1" bestFit="1" customWidth="1"/>
    <col min="3851" max="3851" width="22.28515625" style="1" bestFit="1" customWidth="1"/>
    <col min="3852" max="3852" width="16.7109375" style="1" customWidth="1"/>
    <col min="3853" max="3853" width="21.42578125" style="1" bestFit="1" customWidth="1"/>
    <col min="3854" max="3854" width="22.28515625" style="1" bestFit="1" customWidth="1"/>
    <col min="3855" max="4094" width="9.140625" style="1"/>
    <col min="4095" max="4095" width="4.28515625" style="1" customWidth="1"/>
    <col min="4096" max="4096" width="9.85546875" style="1" customWidth="1"/>
    <col min="4097" max="4097" width="55.42578125" style="1" bestFit="1" customWidth="1"/>
    <col min="4098" max="4098" width="12.85546875" style="1" customWidth="1"/>
    <col min="4099" max="4099" width="14.85546875" style="1" customWidth="1"/>
    <col min="4100" max="4100" width="14.28515625" style="1" customWidth="1"/>
    <col min="4101" max="4101" width="20.7109375" style="1" customWidth="1"/>
    <col min="4102" max="4102" width="21" style="1" customWidth="1"/>
    <col min="4103" max="4104" width="21.28515625" style="1" customWidth="1"/>
    <col min="4105" max="4106" width="22.42578125" style="1" bestFit="1" customWidth="1"/>
    <col min="4107" max="4107" width="22.28515625" style="1" bestFit="1" customWidth="1"/>
    <col min="4108" max="4108" width="16.7109375" style="1" customWidth="1"/>
    <col min="4109" max="4109" width="21.42578125" style="1" bestFit="1" customWidth="1"/>
    <col min="4110" max="4110" width="22.28515625" style="1" bestFit="1" customWidth="1"/>
    <col min="4111" max="4350" width="9.140625" style="1"/>
    <col min="4351" max="4351" width="4.28515625" style="1" customWidth="1"/>
    <col min="4352" max="4352" width="9.85546875" style="1" customWidth="1"/>
    <col min="4353" max="4353" width="55.42578125" style="1" bestFit="1" customWidth="1"/>
    <col min="4354" max="4354" width="12.85546875" style="1" customWidth="1"/>
    <col min="4355" max="4355" width="14.85546875" style="1" customWidth="1"/>
    <col min="4356" max="4356" width="14.28515625" style="1" customWidth="1"/>
    <col min="4357" max="4357" width="20.7109375" style="1" customWidth="1"/>
    <col min="4358" max="4358" width="21" style="1" customWidth="1"/>
    <col min="4359" max="4360" width="21.28515625" style="1" customWidth="1"/>
    <col min="4361" max="4362" width="22.42578125" style="1" bestFit="1" customWidth="1"/>
    <col min="4363" max="4363" width="22.28515625" style="1" bestFit="1" customWidth="1"/>
    <col min="4364" max="4364" width="16.7109375" style="1" customWidth="1"/>
    <col min="4365" max="4365" width="21.42578125" style="1" bestFit="1" customWidth="1"/>
    <col min="4366" max="4366" width="22.28515625" style="1" bestFit="1" customWidth="1"/>
    <col min="4367" max="4606" width="9.140625" style="1"/>
    <col min="4607" max="4607" width="4.28515625" style="1" customWidth="1"/>
    <col min="4608" max="4608" width="9.85546875" style="1" customWidth="1"/>
    <col min="4609" max="4609" width="55.42578125" style="1" bestFit="1" customWidth="1"/>
    <col min="4610" max="4610" width="12.85546875" style="1" customWidth="1"/>
    <col min="4611" max="4611" width="14.85546875" style="1" customWidth="1"/>
    <col min="4612" max="4612" width="14.28515625" style="1" customWidth="1"/>
    <col min="4613" max="4613" width="20.7109375" style="1" customWidth="1"/>
    <col min="4614" max="4614" width="21" style="1" customWidth="1"/>
    <col min="4615" max="4616" width="21.28515625" style="1" customWidth="1"/>
    <col min="4617" max="4618" width="22.42578125" style="1" bestFit="1" customWidth="1"/>
    <col min="4619" max="4619" width="22.28515625" style="1" bestFit="1" customWidth="1"/>
    <col min="4620" max="4620" width="16.7109375" style="1" customWidth="1"/>
    <col min="4621" max="4621" width="21.42578125" style="1" bestFit="1" customWidth="1"/>
    <col min="4622" max="4622" width="22.28515625" style="1" bestFit="1" customWidth="1"/>
    <col min="4623" max="4862" width="9.140625" style="1"/>
    <col min="4863" max="4863" width="4.28515625" style="1" customWidth="1"/>
    <col min="4864" max="4864" width="9.85546875" style="1" customWidth="1"/>
    <col min="4865" max="4865" width="55.42578125" style="1" bestFit="1" customWidth="1"/>
    <col min="4866" max="4866" width="12.85546875" style="1" customWidth="1"/>
    <col min="4867" max="4867" width="14.85546875" style="1" customWidth="1"/>
    <col min="4868" max="4868" width="14.28515625" style="1" customWidth="1"/>
    <col min="4869" max="4869" width="20.7109375" style="1" customWidth="1"/>
    <col min="4870" max="4870" width="21" style="1" customWidth="1"/>
    <col min="4871" max="4872" width="21.28515625" style="1" customWidth="1"/>
    <col min="4873" max="4874" width="22.42578125" style="1" bestFit="1" customWidth="1"/>
    <col min="4875" max="4875" width="22.28515625" style="1" bestFit="1" customWidth="1"/>
    <col min="4876" max="4876" width="16.7109375" style="1" customWidth="1"/>
    <col min="4877" max="4877" width="21.42578125" style="1" bestFit="1" customWidth="1"/>
    <col min="4878" max="4878" width="22.28515625" style="1" bestFit="1" customWidth="1"/>
    <col min="4879" max="5118" width="9.140625" style="1"/>
    <col min="5119" max="5119" width="4.28515625" style="1" customWidth="1"/>
    <col min="5120" max="5120" width="9.85546875" style="1" customWidth="1"/>
    <col min="5121" max="5121" width="55.42578125" style="1" bestFit="1" customWidth="1"/>
    <col min="5122" max="5122" width="12.85546875" style="1" customWidth="1"/>
    <col min="5123" max="5123" width="14.85546875" style="1" customWidth="1"/>
    <col min="5124" max="5124" width="14.28515625" style="1" customWidth="1"/>
    <col min="5125" max="5125" width="20.7109375" style="1" customWidth="1"/>
    <col min="5126" max="5126" width="21" style="1" customWidth="1"/>
    <col min="5127" max="5128" width="21.28515625" style="1" customWidth="1"/>
    <col min="5129" max="5130" width="22.42578125" style="1" bestFit="1" customWidth="1"/>
    <col min="5131" max="5131" width="22.28515625" style="1" bestFit="1" customWidth="1"/>
    <col min="5132" max="5132" width="16.7109375" style="1" customWidth="1"/>
    <col min="5133" max="5133" width="21.42578125" style="1" bestFit="1" customWidth="1"/>
    <col min="5134" max="5134" width="22.28515625" style="1" bestFit="1" customWidth="1"/>
    <col min="5135" max="5374" width="9.140625" style="1"/>
    <col min="5375" max="5375" width="4.28515625" style="1" customWidth="1"/>
    <col min="5376" max="5376" width="9.85546875" style="1" customWidth="1"/>
    <col min="5377" max="5377" width="55.42578125" style="1" bestFit="1" customWidth="1"/>
    <col min="5378" max="5378" width="12.85546875" style="1" customWidth="1"/>
    <col min="5379" max="5379" width="14.85546875" style="1" customWidth="1"/>
    <col min="5380" max="5380" width="14.28515625" style="1" customWidth="1"/>
    <col min="5381" max="5381" width="20.7109375" style="1" customWidth="1"/>
    <col min="5382" max="5382" width="21" style="1" customWidth="1"/>
    <col min="5383" max="5384" width="21.28515625" style="1" customWidth="1"/>
    <col min="5385" max="5386" width="22.42578125" style="1" bestFit="1" customWidth="1"/>
    <col min="5387" max="5387" width="22.28515625" style="1" bestFit="1" customWidth="1"/>
    <col min="5388" max="5388" width="16.7109375" style="1" customWidth="1"/>
    <col min="5389" max="5389" width="21.42578125" style="1" bestFit="1" customWidth="1"/>
    <col min="5390" max="5390" width="22.28515625" style="1" bestFit="1" customWidth="1"/>
    <col min="5391" max="5630" width="9.140625" style="1"/>
    <col min="5631" max="5631" width="4.28515625" style="1" customWidth="1"/>
    <col min="5632" max="5632" width="9.85546875" style="1" customWidth="1"/>
    <col min="5633" max="5633" width="55.42578125" style="1" bestFit="1" customWidth="1"/>
    <col min="5634" max="5634" width="12.85546875" style="1" customWidth="1"/>
    <col min="5635" max="5635" width="14.85546875" style="1" customWidth="1"/>
    <col min="5636" max="5636" width="14.28515625" style="1" customWidth="1"/>
    <col min="5637" max="5637" width="20.7109375" style="1" customWidth="1"/>
    <col min="5638" max="5638" width="21" style="1" customWidth="1"/>
    <col min="5639" max="5640" width="21.28515625" style="1" customWidth="1"/>
    <col min="5641" max="5642" width="22.42578125" style="1" bestFit="1" customWidth="1"/>
    <col min="5643" max="5643" width="22.28515625" style="1" bestFit="1" customWidth="1"/>
    <col min="5644" max="5644" width="16.7109375" style="1" customWidth="1"/>
    <col min="5645" max="5645" width="21.42578125" style="1" bestFit="1" customWidth="1"/>
    <col min="5646" max="5646" width="22.28515625" style="1" bestFit="1" customWidth="1"/>
    <col min="5647" max="5886" width="9.140625" style="1"/>
    <col min="5887" max="5887" width="4.28515625" style="1" customWidth="1"/>
    <col min="5888" max="5888" width="9.85546875" style="1" customWidth="1"/>
    <col min="5889" max="5889" width="55.42578125" style="1" bestFit="1" customWidth="1"/>
    <col min="5890" max="5890" width="12.85546875" style="1" customWidth="1"/>
    <col min="5891" max="5891" width="14.85546875" style="1" customWidth="1"/>
    <col min="5892" max="5892" width="14.28515625" style="1" customWidth="1"/>
    <col min="5893" max="5893" width="20.7109375" style="1" customWidth="1"/>
    <col min="5894" max="5894" width="21" style="1" customWidth="1"/>
    <col min="5895" max="5896" width="21.28515625" style="1" customWidth="1"/>
    <col min="5897" max="5898" width="22.42578125" style="1" bestFit="1" customWidth="1"/>
    <col min="5899" max="5899" width="22.28515625" style="1" bestFit="1" customWidth="1"/>
    <col min="5900" max="5900" width="16.7109375" style="1" customWidth="1"/>
    <col min="5901" max="5901" width="21.42578125" style="1" bestFit="1" customWidth="1"/>
    <col min="5902" max="5902" width="22.28515625" style="1" bestFit="1" customWidth="1"/>
    <col min="5903" max="6142" width="9.140625" style="1"/>
    <col min="6143" max="6143" width="4.28515625" style="1" customWidth="1"/>
    <col min="6144" max="6144" width="9.85546875" style="1" customWidth="1"/>
    <col min="6145" max="6145" width="55.42578125" style="1" bestFit="1" customWidth="1"/>
    <col min="6146" max="6146" width="12.85546875" style="1" customWidth="1"/>
    <col min="6147" max="6147" width="14.85546875" style="1" customWidth="1"/>
    <col min="6148" max="6148" width="14.28515625" style="1" customWidth="1"/>
    <col min="6149" max="6149" width="20.7109375" style="1" customWidth="1"/>
    <col min="6150" max="6150" width="21" style="1" customWidth="1"/>
    <col min="6151" max="6152" width="21.28515625" style="1" customWidth="1"/>
    <col min="6153" max="6154" width="22.42578125" style="1" bestFit="1" customWidth="1"/>
    <col min="6155" max="6155" width="22.28515625" style="1" bestFit="1" customWidth="1"/>
    <col min="6156" max="6156" width="16.7109375" style="1" customWidth="1"/>
    <col min="6157" max="6157" width="21.42578125" style="1" bestFit="1" customWidth="1"/>
    <col min="6158" max="6158" width="22.28515625" style="1" bestFit="1" customWidth="1"/>
    <col min="6159" max="6398" width="9.140625" style="1"/>
    <col min="6399" max="6399" width="4.28515625" style="1" customWidth="1"/>
    <col min="6400" max="6400" width="9.85546875" style="1" customWidth="1"/>
    <col min="6401" max="6401" width="55.42578125" style="1" bestFit="1" customWidth="1"/>
    <col min="6402" max="6402" width="12.85546875" style="1" customWidth="1"/>
    <col min="6403" max="6403" width="14.85546875" style="1" customWidth="1"/>
    <col min="6404" max="6404" width="14.28515625" style="1" customWidth="1"/>
    <col min="6405" max="6405" width="20.7109375" style="1" customWidth="1"/>
    <col min="6406" max="6406" width="21" style="1" customWidth="1"/>
    <col min="6407" max="6408" width="21.28515625" style="1" customWidth="1"/>
    <col min="6409" max="6410" width="22.42578125" style="1" bestFit="1" customWidth="1"/>
    <col min="6411" max="6411" width="22.28515625" style="1" bestFit="1" customWidth="1"/>
    <col min="6412" max="6412" width="16.7109375" style="1" customWidth="1"/>
    <col min="6413" max="6413" width="21.42578125" style="1" bestFit="1" customWidth="1"/>
    <col min="6414" max="6414" width="22.28515625" style="1" bestFit="1" customWidth="1"/>
    <col min="6415" max="6654" width="9.140625" style="1"/>
    <col min="6655" max="6655" width="4.28515625" style="1" customWidth="1"/>
    <col min="6656" max="6656" width="9.85546875" style="1" customWidth="1"/>
    <col min="6657" max="6657" width="55.42578125" style="1" bestFit="1" customWidth="1"/>
    <col min="6658" max="6658" width="12.85546875" style="1" customWidth="1"/>
    <col min="6659" max="6659" width="14.85546875" style="1" customWidth="1"/>
    <col min="6660" max="6660" width="14.28515625" style="1" customWidth="1"/>
    <col min="6661" max="6661" width="20.7109375" style="1" customWidth="1"/>
    <col min="6662" max="6662" width="21" style="1" customWidth="1"/>
    <col min="6663" max="6664" width="21.28515625" style="1" customWidth="1"/>
    <col min="6665" max="6666" width="22.42578125" style="1" bestFit="1" customWidth="1"/>
    <col min="6667" max="6667" width="22.28515625" style="1" bestFit="1" customWidth="1"/>
    <col min="6668" max="6668" width="16.7109375" style="1" customWidth="1"/>
    <col min="6669" max="6669" width="21.42578125" style="1" bestFit="1" customWidth="1"/>
    <col min="6670" max="6670" width="22.28515625" style="1" bestFit="1" customWidth="1"/>
    <col min="6671" max="6910" width="9.140625" style="1"/>
    <col min="6911" max="6911" width="4.28515625" style="1" customWidth="1"/>
    <col min="6912" max="6912" width="9.85546875" style="1" customWidth="1"/>
    <col min="6913" max="6913" width="55.42578125" style="1" bestFit="1" customWidth="1"/>
    <col min="6914" max="6914" width="12.85546875" style="1" customWidth="1"/>
    <col min="6915" max="6915" width="14.85546875" style="1" customWidth="1"/>
    <col min="6916" max="6916" width="14.28515625" style="1" customWidth="1"/>
    <col min="6917" max="6917" width="20.7109375" style="1" customWidth="1"/>
    <col min="6918" max="6918" width="21" style="1" customWidth="1"/>
    <col min="6919" max="6920" width="21.28515625" style="1" customWidth="1"/>
    <col min="6921" max="6922" width="22.42578125" style="1" bestFit="1" customWidth="1"/>
    <col min="6923" max="6923" width="22.28515625" style="1" bestFit="1" customWidth="1"/>
    <col min="6924" max="6924" width="16.7109375" style="1" customWidth="1"/>
    <col min="6925" max="6925" width="21.42578125" style="1" bestFit="1" customWidth="1"/>
    <col min="6926" max="6926" width="22.28515625" style="1" bestFit="1" customWidth="1"/>
    <col min="6927" max="7166" width="9.140625" style="1"/>
    <col min="7167" max="7167" width="4.28515625" style="1" customWidth="1"/>
    <col min="7168" max="7168" width="9.85546875" style="1" customWidth="1"/>
    <col min="7169" max="7169" width="55.42578125" style="1" bestFit="1" customWidth="1"/>
    <col min="7170" max="7170" width="12.85546875" style="1" customWidth="1"/>
    <col min="7171" max="7171" width="14.85546875" style="1" customWidth="1"/>
    <col min="7172" max="7172" width="14.28515625" style="1" customWidth="1"/>
    <col min="7173" max="7173" width="20.7109375" style="1" customWidth="1"/>
    <col min="7174" max="7174" width="21" style="1" customWidth="1"/>
    <col min="7175" max="7176" width="21.28515625" style="1" customWidth="1"/>
    <col min="7177" max="7178" width="22.42578125" style="1" bestFit="1" customWidth="1"/>
    <col min="7179" max="7179" width="22.28515625" style="1" bestFit="1" customWidth="1"/>
    <col min="7180" max="7180" width="16.7109375" style="1" customWidth="1"/>
    <col min="7181" max="7181" width="21.42578125" style="1" bestFit="1" customWidth="1"/>
    <col min="7182" max="7182" width="22.28515625" style="1" bestFit="1" customWidth="1"/>
    <col min="7183" max="7422" width="9.140625" style="1"/>
    <col min="7423" max="7423" width="4.28515625" style="1" customWidth="1"/>
    <col min="7424" max="7424" width="9.85546875" style="1" customWidth="1"/>
    <col min="7425" max="7425" width="55.42578125" style="1" bestFit="1" customWidth="1"/>
    <col min="7426" max="7426" width="12.85546875" style="1" customWidth="1"/>
    <col min="7427" max="7427" width="14.85546875" style="1" customWidth="1"/>
    <col min="7428" max="7428" width="14.28515625" style="1" customWidth="1"/>
    <col min="7429" max="7429" width="20.7109375" style="1" customWidth="1"/>
    <col min="7430" max="7430" width="21" style="1" customWidth="1"/>
    <col min="7431" max="7432" width="21.28515625" style="1" customWidth="1"/>
    <col min="7433" max="7434" width="22.42578125" style="1" bestFit="1" customWidth="1"/>
    <col min="7435" max="7435" width="22.28515625" style="1" bestFit="1" customWidth="1"/>
    <col min="7436" max="7436" width="16.7109375" style="1" customWidth="1"/>
    <col min="7437" max="7437" width="21.42578125" style="1" bestFit="1" customWidth="1"/>
    <col min="7438" max="7438" width="22.28515625" style="1" bestFit="1" customWidth="1"/>
    <col min="7439" max="7678" width="9.140625" style="1"/>
    <col min="7679" max="7679" width="4.28515625" style="1" customWidth="1"/>
    <col min="7680" max="7680" width="9.85546875" style="1" customWidth="1"/>
    <col min="7681" max="7681" width="55.42578125" style="1" bestFit="1" customWidth="1"/>
    <col min="7682" max="7682" width="12.85546875" style="1" customWidth="1"/>
    <col min="7683" max="7683" width="14.85546875" style="1" customWidth="1"/>
    <col min="7684" max="7684" width="14.28515625" style="1" customWidth="1"/>
    <col min="7685" max="7685" width="20.7109375" style="1" customWidth="1"/>
    <col min="7686" max="7686" width="21" style="1" customWidth="1"/>
    <col min="7687" max="7688" width="21.28515625" style="1" customWidth="1"/>
    <col min="7689" max="7690" width="22.42578125" style="1" bestFit="1" customWidth="1"/>
    <col min="7691" max="7691" width="22.28515625" style="1" bestFit="1" customWidth="1"/>
    <col min="7692" max="7692" width="16.7109375" style="1" customWidth="1"/>
    <col min="7693" max="7693" width="21.42578125" style="1" bestFit="1" customWidth="1"/>
    <col min="7694" max="7694" width="22.28515625" style="1" bestFit="1" customWidth="1"/>
    <col min="7695" max="7934" width="9.140625" style="1"/>
    <col min="7935" max="7935" width="4.28515625" style="1" customWidth="1"/>
    <col min="7936" max="7936" width="9.85546875" style="1" customWidth="1"/>
    <col min="7937" max="7937" width="55.42578125" style="1" bestFit="1" customWidth="1"/>
    <col min="7938" max="7938" width="12.85546875" style="1" customWidth="1"/>
    <col min="7939" max="7939" width="14.85546875" style="1" customWidth="1"/>
    <col min="7940" max="7940" width="14.28515625" style="1" customWidth="1"/>
    <col min="7941" max="7941" width="20.7109375" style="1" customWidth="1"/>
    <col min="7942" max="7942" width="21" style="1" customWidth="1"/>
    <col min="7943" max="7944" width="21.28515625" style="1" customWidth="1"/>
    <col min="7945" max="7946" width="22.42578125" style="1" bestFit="1" customWidth="1"/>
    <col min="7947" max="7947" width="22.28515625" style="1" bestFit="1" customWidth="1"/>
    <col min="7948" max="7948" width="16.7109375" style="1" customWidth="1"/>
    <col min="7949" max="7949" width="21.42578125" style="1" bestFit="1" customWidth="1"/>
    <col min="7950" max="7950" width="22.28515625" style="1" bestFit="1" customWidth="1"/>
    <col min="7951" max="8190" width="9.140625" style="1"/>
    <col min="8191" max="8191" width="4.28515625" style="1" customWidth="1"/>
    <col min="8192" max="8192" width="9.85546875" style="1" customWidth="1"/>
    <col min="8193" max="8193" width="55.42578125" style="1" bestFit="1" customWidth="1"/>
    <col min="8194" max="8194" width="12.85546875" style="1" customWidth="1"/>
    <col min="8195" max="8195" width="14.85546875" style="1" customWidth="1"/>
    <col min="8196" max="8196" width="14.28515625" style="1" customWidth="1"/>
    <col min="8197" max="8197" width="20.7109375" style="1" customWidth="1"/>
    <col min="8198" max="8198" width="21" style="1" customWidth="1"/>
    <col min="8199" max="8200" width="21.28515625" style="1" customWidth="1"/>
    <col min="8201" max="8202" width="22.42578125" style="1" bestFit="1" customWidth="1"/>
    <col min="8203" max="8203" width="22.28515625" style="1" bestFit="1" customWidth="1"/>
    <col min="8204" max="8204" width="16.7109375" style="1" customWidth="1"/>
    <col min="8205" max="8205" width="21.42578125" style="1" bestFit="1" customWidth="1"/>
    <col min="8206" max="8206" width="22.28515625" style="1" bestFit="1" customWidth="1"/>
    <col min="8207" max="8446" width="9.140625" style="1"/>
    <col min="8447" max="8447" width="4.28515625" style="1" customWidth="1"/>
    <col min="8448" max="8448" width="9.85546875" style="1" customWidth="1"/>
    <col min="8449" max="8449" width="55.42578125" style="1" bestFit="1" customWidth="1"/>
    <col min="8450" max="8450" width="12.85546875" style="1" customWidth="1"/>
    <col min="8451" max="8451" width="14.85546875" style="1" customWidth="1"/>
    <col min="8452" max="8452" width="14.28515625" style="1" customWidth="1"/>
    <col min="8453" max="8453" width="20.7109375" style="1" customWidth="1"/>
    <col min="8454" max="8454" width="21" style="1" customWidth="1"/>
    <col min="8455" max="8456" width="21.28515625" style="1" customWidth="1"/>
    <col min="8457" max="8458" width="22.42578125" style="1" bestFit="1" customWidth="1"/>
    <col min="8459" max="8459" width="22.28515625" style="1" bestFit="1" customWidth="1"/>
    <col min="8460" max="8460" width="16.7109375" style="1" customWidth="1"/>
    <col min="8461" max="8461" width="21.42578125" style="1" bestFit="1" customWidth="1"/>
    <col min="8462" max="8462" width="22.28515625" style="1" bestFit="1" customWidth="1"/>
    <col min="8463" max="8702" width="9.140625" style="1"/>
    <col min="8703" max="8703" width="4.28515625" style="1" customWidth="1"/>
    <col min="8704" max="8704" width="9.85546875" style="1" customWidth="1"/>
    <col min="8705" max="8705" width="55.42578125" style="1" bestFit="1" customWidth="1"/>
    <col min="8706" max="8706" width="12.85546875" style="1" customWidth="1"/>
    <col min="8707" max="8707" width="14.85546875" style="1" customWidth="1"/>
    <col min="8708" max="8708" width="14.28515625" style="1" customWidth="1"/>
    <col min="8709" max="8709" width="20.7109375" style="1" customWidth="1"/>
    <col min="8710" max="8710" width="21" style="1" customWidth="1"/>
    <col min="8711" max="8712" width="21.28515625" style="1" customWidth="1"/>
    <col min="8713" max="8714" width="22.42578125" style="1" bestFit="1" customWidth="1"/>
    <col min="8715" max="8715" width="22.28515625" style="1" bestFit="1" customWidth="1"/>
    <col min="8716" max="8716" width="16.7109375" style="1" customWidth="1"/>
    <col min="8717" max="8717" width="21.42578125" style="1" bestFit="1" customWidth="1"/>
    <col min="8718" max="8718" width="22.28515625" style="1" bestFit="1" customWidth="1"/>
    <col min="8719" max="8958" width="9.140625" style="1"/>
    <col min="8959" max="8959" width="4.28515625" style="1" customWidth="1"/>
    <col min="8960" max="8960" width="9.85546875" style="1" customWidth="1"/>
    <col min="8961" max="8961" width="55.42578125" style="1" bestFit="1" customWidth="1"/>
    <col min="8962" max="8962" width="12.85546875" style="1" customWidth="1"/>
    <col min="8963" max="8963" width="14.85546875" style="1" customWidth="1"/>
    <col min="8964" max="8964" width="14.28515625" style="1" customWidth="1"/>
    <col min="8965" max="8965" width="20.7109375" style="1" customWidth="1"/>
    <col min="8966" max="8966" width="21" style="1" customWidth="1"/>
    <col min="8967" max="8968" width="21.28515625" style="1" customWidth="1"/>
    <col min="8969" max="8970" width="22.42578125" style="1" bestFit="1" customWidth="1"/>
    <col min="8971" max="8971" width="22.28515625" style="1" bestFit="1" customWidth="1"/>
    <col min="8972" max="8972" width="16.7109375" style="1" customWidth="1"/>
    <col min="8973" max="8973" width="21.42578125" style="1" bestFit="1" customWidth="1"/>
    <col min="8974" max="8974" width="22.28515625" style="1" bestFit="1" customWidth="1"/>
    <col min="8975" max="9214" width="9.140625" style="1"/>
    <col min="9215" max="9215" width="4.28515625" style="1" customWidth="1"/>
    <col min="9216" max="9216" width="9.85546875" style="1" customWidth="1"/>
    <col min="9217" max="9217" width="55.42578125" style="1" bestFit="1" customWidth="1"/>
    <col min="9218" max="9218" width="12.85546875" style="1" customWidth="1"/>
    <col min="9219" max="9219" width="14.85546875" style="1" customWidth="1"/>
    <col min="9220" max="9220" width="14.28515625" style="1" customWidth="1"/>
    <col min="9221" max="9221" width="20.7109375" style="1" customWidth="1"/>
    <col min="9222" max="9222" width="21" style="1" customWidth="1"/>
    <col min="9223" max="9224" width="21.28515625" style="1" customWidth="1"/>
    <col min="9225" max="9226" width="22.42578125" style="1" bestFit="1" customWidth="1"/>
    <col min="9227" max="9227" width="22.28515625" style="1" bestFit="1" customWidth="1"/>
    <col min="9228" max="9228" width="16.7109375" style="1" customWidth="1"/>
    <col min="9229" max="9229" width="21.42578125" style="1" bestFit="1" customWidth="1"/>
    <col min="9230" max="9230" width="22.28515625" style="1" bestFit="1" customWidth="1"/>
    <col min="9231" max="9470" width="9.140625" style="1"/>
    <col min="9471" max="9471" width="4.28515625" style="1" customWidth="1"/>
    <col min="9472" max="9472" width="9.85546875" style="1" customWidth="1"/>
    <col min="9473" max="9473" width="55.42578125" style="1" bestFit="1" customWidth="1"/>
    <col min="9474" max="9474" width="12.85546875" style="1" customWidth="1"/>
    <col min="9475" max="9475" width="14.85546875" style="1" customWidth="1"/>
    <col min="9476" max="9476" width="14.28515625" style="1" customWidth="1"/>
    <col min="9477" max="9477" width="20.7109375" style="1" customWidth="1"/>
    <col min="9478" max="9478" width="21" style="1" customWidth="1"/>
    <col min="9479" max="9480" width="21.28515625" style="1" customWidth="1"/>
    <col min="9481" max="9482" width="22.42578125" style="1" bestFit="1" customWidth="1"/>
    <col min="9483" max="9483" width="22.28515625" style="1" bestFit="1" customWidth="1"/>
    <col min="9484" max="9484" width="16.7109375" style="1" customWidth="1"/>
    <col min="9485" max="9485" width="21.42578125" style="1" bestFit="1" customWidth="1"/>
    <col min="9486" max="9486" width="22.28515625" style="1" bestFit="1" customWidth="1"/>
    <col min="9487" max="9726" width="9.140625" style="1"/>
    <col min="9727" max="9727" width="4.28515625" style="1" customWidth="1"/>
    <col min="9728" max="9728" width="9.85546875" style="1" customWidth="1"/>
    <col min="9729" max="9729" width="55.42578125" style="1" bestFit="1" customWidth="1"/>
    <col min="9730" max="9730" width="12.85546875" style="1" customWidth="1"/>
    <col min="9731" max="9731" width="14.85546875" style="1" customWidth="1"/>
    <col min="9732" max="9732" width="14.28515625" style="1" customWidth="1"/>
    <col min="9733" max="9733" width="20.7109375" style="1" customWidth="1"/>
    <col min="9734" max="9734" width="21" style="1" customWidth="1"/>
    <col min="9735" max="9736" width="21.28515625" style="1" customWidth="1"/>
    <col min="9737" max="9738" width="22.42578125" style="1" bestFit="1" customWidth="1"/>
    <col min="9739" max="9739" width="22.28515625" style="1" bestFit="1" customWidth="1"/>
    <col min="9740" max="9740" width="16.7109375" style="1" customWidth="1"/>
    <col min="9741" max="9741" width="21.42578125" style="1" bestFit="1" customWidth="1"/>
    <col min="9742" max="9742" width="22.28515625" style="1" bestFit="1" customWidth="1"/>
    <col min="9743" max="9982" width="9.140625" style="1"/>
    <col min="9983" max="9983" width="4.28515625" style="1" customWidth="1"/>
    <col min="9984" max="9984" width="9.85546875" style="1" customWidth="1"/>
    <col min="9985" max="9985" width="55.42578125" style="1" bestFit="1" customWidth="1"/>
    <col min="9986" max="9986" width="12.85546875" style="1" customWidth="1"/>
    <col min="9987" max="9987" width="14.85546875" style="1" customWidth="1"/>
    <col min="9988" max="9988" width="14.28515625" style="1" customWidth="1"/>
    <col min="9989" max="9989" width="20.7109375" style="1" customWidth="1"/>
    <col min="9990" max="9990" width="21" style="1" customWidth="1"/>
    <col min="9991" max="9992" width="21.28515625" style="1" customWidth="1"/>
    <col min="9993" max="9994" width="22.42578125" style="1" bestFit="1" customWidth="1"/>
    <col min="9995" max="9995" width="22.28515625" style="1" bestFit="1" customWidth="1"/>
    <col min="9996" max="9996" width="16.7109375" style="1" customWidth="1"/>
    <col min="9997" max="9997" width="21.42578125" style="1" bestFit="1" customWidth="1"/>
    <col min="9998" max="9998" width="22.28515625" style="1" bestFit="1" customWidth="1"/>
    <col min="9999" max="10238" width="9.140625" style="1"/>
    <col min="10239" max="10239" width="4.28515625" style="1" customWidth="1"/>
    <col min="10240" max="10240" width="9.85546875" style="1" customWidth="1"/>
    <col min="10241" max="10241" width="55.42578125" style="1" bestFit="1" customWidth="1"/>
    <col min="10242" max="10242" width="12.85546875" style="1" customWidth="1"/>
    <col min="10243" max="10243" width="14.85546875" style="1" customWidth="1"/>
    <col min="10244" max="10244" width="14.28515625" style="1" customWidth="1"/>
    <col min="10245" max="10245" width="20.7109375" style="1" customWidth="1"/>
    <col min="10246" max="10246" width="21" style="1" customWidth="1"/>
    <col min="10247" max="10248" width="21.28515625" style="1" customWidth="1"/>
    <col min="10249" max="10250" width="22.42578125" style="1" bestFit="1" customWidth="1"/>
    <col min="10251" max="10251" width="22.28515625" style="1" bestFit="1" customWidth="1"/>
    <col min="10252" max="10252" width="16.7109375" style="1" customWidth="1"/>
    <col min="10253" max="10253" width="21.42578125" style="1" bestFit="1" customWidth="1"/>
    <col min="10254" max="10254" width="22.28515625" style="1" bestFit="1" customWidth="1"/>
    <col min="10255" max="10494" width="9.140625" style="1"/>
    <col min="10495" max="10495" width="4.28515625" style="1" customWidth="1"/>
    <col min="10496" max="10496" width="9.85546875" style="1" customWidth="1"/>
    <col min="10497" max="10497" width="55.42578125" style="1" bestFit="1" customWidth="1"/>
    <col min="10498" max="10498" width="12.85546875" style="1" customWidth="1"/>
    <col min="10499" max="10499" width="14.85546875" style="1" customWidth="1"/>
    <col min="10500" max="10500" width="14.28515625" style="1" customWidth="1"/>
    <col min="10501" max="10501" width="20.7109375" style="1" customWidth="1"/>
    <col min="10502" max="10502" width="21" style="1" customWidth="1"/>
    <col min="10503" max="10504" width="21.28515625" style="1" customWidth="1"/>
    <col min="10505" max="10506" width="22.42578125" style="1" bestFit="1" customWidth="1"/>
    <col min="10507" max="10507" width="22.28515625" style="1" bestFit="1" customWidth="1"/>
    <col min="10508" max="10508" width="16.7109375" style="1" customWidth="1"/>
    <col min="10509" max="10509" width="21.42578125" style="1" bestFit="1" customWidth="1"/>
    <col min="10510" max="10510" width="22.28515625" style="1" bestFit="1" customWidth="1"/>
    <col min="10511" max="10750" width="9.140625" style="1"/>
    <col min="10751" max="10751" width="4.28515625" style="1" customWidth="1"/>
    <col min="10752" max="10752" width="9.85546875" style="1" customWidth="1"/>
    <col min="10753" max="10753" width="55.42578125" style="1" bestFit="1" customWidth="1"/>
    <col min="10754" max="10754" width="12.85546875" style="1" customWidth="1"/>
    <col min="10755" max="10755" width="14.85546875" style="1" customWidth="1"/>
    <col min="10756" max="10756" width="14.28515625" style="1" customWidth="1"/>
    <col min="10757" max="10757" width="20.7109375" style="1" customWidth="1"/>
    <col min="10758" max="10758" width="21" style="1" customWidth="1"/>
    <col min="10759" max="10760" width="21.28515625" style="1" customWidth="1"/>
    <col min="10761" max="10762" width="22.42578125" style="1" bestFit="1" customWidth="1"/>
    <col min="10763" max="10763" width="22.28515625" style="1" bestFit="1" customWidth="1"/>
    <col min="10764" max="10764" width="16.7109375" style="1" customWidth="1"/>
    <col min="10765" max="10765" width="21.42578125" style="1" bestFit="1" customWidth="1"/>
    <col min="10766" max="10766" width="22.28515625" style="1" bestFit="1" customWidth="1"/>
    <col min="10767" max="11006" width="9.140625" style="1"/>
    <col min="11007" max="11007" width="4.28515625" style="1" customWidth="1"/>
    <col min="11008" max="11008" width="9.85546875" style="1" customWidth="1"/>
    <col min="11009" max="11009" width="55.42578125" style="1" bestFit="1" customWidth="1"/>
    <col min="11010" max="11010" width="12.85546875" style="1" customWidth="1"/>
    <col min="11011" max="11011" width="14.85546875" style="1" customWidth="1"/>
    <col min="11012" max="11012" width="14.28515625" style="1" customWidth="1"/>
    <col min="11013" max="11013" width="20.7109375" style="1" customWidth="1"/>
    <col min="11014" max="11014" width="21" style="1" customWidth="1"/>
    <col min="11015" max="11016" width="21.28515625" style="1" customWidth="1"/>
    <col min="11017" max="11018" width="22.42578125" style="1" bestFit="1" customWidth="1"/>
    <col min="11019" max="11019" width="22.28515625" style="1" bestFit="1" customWidth="1"/>
    <col min="11020" max="11020" width="16.7109375" style="1" customWidth="1"/>
    <col min="11021" max="11021" width="21.42578125" style="1" bestFit="1" customWidth="1"/>
    <col min="11022" max="11022" width="22.28515625" style="1" bestFit="1" customWidth="1"/>
    <col min="11023" max="11262" width="9.140625" style="1"/>
    <col min="11263" max="11263" width="4.28515625" style="1" customWidth="1"/>
    <col min="11264" max="11264" width="9.85546875" style="1" customWidth="1"/>
    <col min="11265" max="11265" width="55.42578125" style="1" bestFit="1" customWidth="1"/>
    <col min="11266" max="11266" width="12.85546875" style="1" customWidth="1"/>
    <col min="11267" max="11267" width="14.85546875" style="1" customWidth="1"/>
    <col min="11268" max="11268" width="14.28515625" style="1" customWidth="1"/>
    <col min="11269" max="11269" width="20.7109375" style="1" customWidth="1"/>
    <col min="11270" max="11270" width="21" style="1" customWidth="1"/>
    <col min="11271" max="11272" width="21.28515625" style="1" customWidth="1"/>
    <col min="11273" max="11274" width="22.42578125" style="1" bestFit="1" customWidth="1"/>
    <col min="11275" max="11275" width="22.28515625" style="1" bestFit="1" customWidth="1"/>
    <col min="11276" max="11276" width="16.7109375" style="1" customWidth="1"/>
    <col min="11277" max="11277" width="21.42578125" style="1" bestFit="1" customWidth="1"/>
    <col min="11278" max="11278" width="22.28515625" style="1" bestFit="1" customWidth="1"/>
    <col min="11279" max="11518" width="9.140625" style="1"/>
    <col min="11519" max="11519" width="4.28515625" style="1" customWidth="1"/>
    <col min="11520" max="11520" width="9.85546875" style="1" customWidth="1"/>
    <col min="11521" max="11521" width="55.42578125" style="1" bestFit="1" customWidth="1"/>
    <col min="11522" max="11522" width="12.85546875" style="1" customWidth="1"/>
    <col min="11523" max="11523" width="14.85546875" style="1" customWidth="1"/>
    <col min="11524" max="11524" width="14.28515625" style="1" customWidth="1"/>
    <col min="11525" max="11525" width="20.7109375" style="1" customWidth="1"/>
    <col min="11526" max="11526" width="21" style="1" customWidth="1"/>
    <col min="11527" max="11528" width="21.28515625" style="1" customWidth="1"/>
    <col min="11529" max="11530" width="22.42578125" style="1" bestFit="1" customWidth="1"/>
    <col min="11531" max="11531" width="22.28515625" style="1" bestFit="1" customWidth="1"/>
    <col min="11532" max="11532" width="16.7109375" style="1" customWidth="1"/>
    <col min="11533" max="11533" width="21.42578125" style="1" bestFit="1" customWidth="1"/>
    <col min="11534" max="11534" width="22.28515625" style="1" bestFit="1" customWidth="1"/>
    <col min="11535" max="11774" width="9.140625" style="1"/>
    <col min="11775" max="11775" width="4.28515625" style="1" customWidth="1"/>
    <col min="11776" max="11776" width="9.85546875" style="1" customWidth="1"/>
    <col min="11777" max="11777" width="55.42578125" style="1" bestFit="1" customWidth="1"/>
    <col min="11778" max="11778" width="12.85546875" style="1" customWidth="1"/>
    <col min="11779" max="11779" width="14.85546875" style="1" customWidth="1"/>
    <col min="11780" max="11780" width="14.28515625" style="1" customWidth="1"/>
    <col min="11781" max="11781" width="20.7109375" style="1" customWidth="1"/>
    <col min="11782" max="11782" width="21" style="1" customWidth="1"/>
    <col min="11783" max="11784" width="21.28515625" style="1" customWidth="1"/>
    <col min="11785" max="11786" width="22.42578125" style="1" bestFit="1" customWidth="1"/>
    <col min="11787" max="11787" width="22.28515625" style="1" bestFit="1" customWidth="1"/>
    <col min="11788" max="11788" width="16.7109375" style="1" customWidth="1"/>
    <col min="11789" max="11789" width="21.42578125" style="1" bestFit="1" customWidth="1"/>
    <col min="11790" max="11790" width="22.28515625" style="1" bestFit="1" customWidth="1"/>
    <col min="11791" max="12030" width="9.140625" style="1"/>
    <col min="12031" max="12031" width="4.28515625" style="1" customWidth="1"/>
    <col min="12032" max="12032" width="9.85546875" style="1" customWidth="1"/>
    <col min="12033" max="12033" width="55.42578125" style="1" bestFit="1" customWidth="1"/>
    <col min="12034" max="12034" width="12.85546875" style="1" customWidth="1"/>
    <col min="12035" max="12035" width="14.85546875" style="1" customWidth="1"/>
    <col min="12036" max="12036" width="14.28515625" style="1" customWidth="1"/>
    <col min="12037" max="12037" width="20.7109375" style="1" customWidth="1"/>
    <col min="12038" max="12038" width="21" style="1" customWidth="1"/>
    <col min="12039" max="12040" width="21.28515625" style="1" customWidth="1"/>
    <col min="12041" max="12042" width="22.42578125" style="1" bestFit="1" customWidth="1"/>
    <col min="12043" max="12043" width="22.28515625" style="1" bestFit="1" customWidth="1"/>
    <col min="12044" max="12044" width="16.7109375" style="1" customWidth="1"/>
    <col min="12045" max="12045" width="21.42578125" style="1" bestFit="1" customWidth="1"/>
    <col min="12046" max="12046" width="22.28515625" style="1" bestFit="1" customWidth="1"/>
    <col min="12047" max="12286" width="9.140625" style="1"/>
    <col min="12287" max="12287" width="4.28515625" style="1" customWidth="1"/>
    <col min="12288" max="12288" width="9.85546875" style="1" customWidth="1"/>
    <col min="12289" max="12289" width="55.42578125" style="1" bestFit="1" customWidth="1"/>
    <col min="12290" max="12290" width="12.85546875" style="1" customWidth="1"/>
    <col min="12291" max="12291" width="14.85546875" style="1" customWidth="1"/>
    <col min="12292" max="12292" width="14.28515625" style="1" customWidth="1"/>
    <col min="12293" max="12293" width="20.7109375" style="1" customWidth="1"/>
    <col min="12294" max="12294" width="21" style="1" customWidth="1"/>
    <col min="12295" max="12296" width="21.28515625" style="1" customWidth="1"/>
    <col min="12297" max="12298" width="22.42578125" style="1" bestFit="1" customWidth="1"/>
    <col min="12299" max="12299" width="22.28515625" style="1" bestFit="1" customWidth="1"/>
    <col min="12300" max="12300" width="16.7109375" style="1" customWidth="1"/>
    <col min="12301" max="12301" width="21.42578125" style="1" bestFit="1" customWidth="1"/>
    <col min="12302" max="12302" width="22.28515625" style="1" bestFit="1" customWidth="1"/>
    <col min="12303" max="12542" width="9.140625" style="1"/>
    <col min="12543" max="12543" width="4.28515625" style="1" customWidth="1"/>
    <col min="12544" max="12544" width="9.85546875" style="1" customWidth="1"/>
    <col min="12545" max="12545" width="55.42578125" style="1" bestFit="1" customWidth="1"/>
    <col min="12546" max="12546" width="12.85546875" style="1" customWidth="1"/>
    <col min="12547" max="12547" width="14.85546875" style="1" customWidth="1"/>
    <col min="12548" max="12548" width="14.28515625" style="1" customWidth="1"/>
    <col min="12549" max="12549" width="20.7109375" style="1" customWidth="1"/>
    <col min="12550" max="12550" width="21" style="1" customWidth="1"/>
    <col min="12551" max="12552" width="21.28515625" style="1" customWidth="1"/>
    <col min="12553" max="12554" width="22.42578125" style="1" bestFit="1" customWidth="1"/>
    <col min="12555" max="12555" width="22.28515625" style="1" bestFit="1" customWidth="1"/>
    <col min="12556" max="12556" width="16.7109375" style="1" customWidth="1"/>
    <col min="12557" max="12557" width="21.42578125" style="1" bestFit="1" customWidth="1"/>
    <col min="12558" max="12558" width="22.28515625" style="1" bestFit="1" customWidth="1"/>
    <col min="12559" max="12798" width="9.140625" style="1"/>
    <col min="12799" max="12799" width="4.28515625" style="1" customWidth="1"/>
    <col min="12800" max="12800" width="9.85546875" style="1" customWidth="1"/>
    <col min="12801" max="12801" width="55.42578125" style="1" bestFit="1" customWidth="1"/>
    <col min="12802" max="12802" width="12.85546875" style="1" customWidth="1"/>
    <col min="12803" max="12803" width="14.85546875" style="1" customWidth="1"/>
    <col min="12804" max="12804" width="14.28515625" style="1" customWidth="1"/>
    <col min="12805" max="12805" width="20.7109375" style="1" customWidth="1"/>
    <col min="12806" max="12806" width="21" style="1" customWidth="1"/>
    <col min="12807" max="12808" width="21.28515625" style="1" customWidth="1"/>
    <col min="12809" max="12810" width="22.42578125" style="1" bestFit="1" customWidth="1"/>
    <col min="12811" max="12811" width="22.28515625" style="1" bestFit="1" customWidth="1"/>
    <col min="12812" max="12812" width="16.7109375" style="1" customWidth="1"/>
    <col min="12813" max="12813" width="21.42578125" style="1" bestFit="1" customWidth="1"/>
    <col min="12814" max="12814" width="22.28515625" style="1" bestFit="1" customWidth="1"/>
    <col min="12815" max="13054" width="9.140625" style="1"/>
    <col min="13055" max="13055" width="4.28515625" style="1" customWidth="1"/>
    <col min="13056" max="13056" width="9.85546875" style="1" customWidth="1"/>
    <col min="13057" max="13057" width="55.42578125" style="1" bestFit="1" customWidth="1"/>
    <col min="13058" max="13058" width="12.85546875" style="1" customWidth="1"/>
    <col min="13059" max="13059" width="14.85546875" style="1" customWidth="1"/>
    <col min="13060" max="13060" width="14.28515625" style="1" customWidth="1"/>
    <col min="13061" max="13061" width="20.7109375" style="1" customWidth="1"/>
    <col min="13062" max="13062" width="21" style="1" customWidth="1"/>
    <col min="13063" max="13064" width="21.28515625" style="1" customWidth="1"/>
    <col min="13065" max="13066" width="22.42578125" style="1" bestFit="1" customWidth="1"/>
    <col min="13067" max="13067" width="22.28515625" style="1" bestFit="1" customWidth="1"/>
    <col min="13068" max="13068" width="16.7109375" style="1" customWidth="1"/>
    <col min="13069" max="13069" width="21.42578125" style="1" bestFit="1" customWidth="1"/>
    <col min="13070" max="13070" width="22.28515625" style="1" bestFit="1" customWidth="1"/>
    <col min="13071" max="13310" width="9.140625" style="1"/>
    <col min="13311" max="13311" width="4.28515625" style="1" customWidth="1"/>
    <col min="13312" max="13312" width="9.85546875" style="1" customWidth="1"/>
    <col min="13313" max="13313" width="55.42578125" style="1" bestFit="1" customWidth="1"/>
    <col min="13314" max="13314" width="12.85546875" style="1" customWidth="1"/>
    <col min="13315" max="13315" width="14.85546875" style="1" customWidth="1"/>
    <col min="13316" max="13316" width="14.28515625" style="1" customWidth="1"/>
    <col min="13317" max="13317" width="20.7109375" style="1" customWidth="1"/>
    <col min="13318" max="13318" width="21" style="1" customWidth="1"/>
    <col min="13319" max="13320" width="21.28515625" style="1" customWidth="1"/>
    <col min="13321" max="13322" width="22.42578125" style="1" bestFit="1" customWidth="1"/>
    <col min="13323" max="13323" width="22.28515625" style="1" bestFit="1" customWidth="1"/>
    <col min="13324" max="13324" width="16.7109375" style="1" customWidth="1"/>
    <col min="13325" max="13325" width="21.42578125" style="1" bestFit="1" customWidth="1"/>
    <col min="13326" max="13326" width="22.28515625" style="1" bestFit="1" customWidth="1"/>
    <col min="13327" max="13566" width="9.140625" style="1"/>
    <col min="13567" max="13567" width="4.28515625" style="1" customWidth="1"/>
    <col min="13568" max="13568" width="9.85546875" style="1" customWidth="1"/>
    <col min="13569" max="13569" width="55.42578125" style="1" bestFit="1" customWidth="1"/>
    <col min="13570" max="13570" width="12.85546875" style="1" customWidth="1"/>
    <col min="13571" max="13571" width="14.85546875" style="1" customWidth="1"/>
    <col min="13572" max="13572" width="14.28515625" style="1" customWidth="1"/>
    <col min="13573" max="13573" width="20.7109375" style="1" customWidth="1"/>
    <col min="13574" max="13574" width="21" style="1" customWidth="1"/>
    <col min="13575" max="13576" width="21.28515625" style="1" customWidth="1"/>
    <col min="13577" max="13578" width="22.42578125" style="1" bestFit="1" customWidth="1"/>
    <col min="13579" max="13579" width="22.28515625" style="1" bestFit="1" customWidth="1"/>
    <col min="13580" max="13580" width="16.7109375" style="1" customWidth="1"/>
    <col min="13581" max="13581" width="21.42578125" style="1" bestFit="1" customWidth="1"/>
    <col min="13582" max="13582" width="22.28515625" style="1" bestFit="1" customWidth="1"/>
    <col min="13583" max="13822" width="9.140625" style="1"/>
    <col min="13823" max="13823" width="4.28515625" style="1" customWidth="1"/>
    <col min="13824" max="13824" width="9.85546875" style="1" customWidth="1"/>
    <col min="13825" max="13825" width="55.42578125" style="1" bestFit="1" customWidth="1"/>
    <col min="13826" max="13826" width="12.85546875" style="1" customWidth="1"/>
    <col min="13827" max="13827" width="14.85546875" style="1" customWidth="1"/>
    <col min="13828" max="13828" width="14.28515625" style="1" customWidth="1"/>
    <col min="13829" max="13829" width="20.7109375" style="1" customWidth="1"/>
    <col min="13830" max="13830" width="21" style="1" customWidth="1"/>
    <col min="13831" max="13832" width="21.28515625" style="1" customWidth="1"/>
    <col min="13833" max="13834" width="22.42578125" style="1" bestFit="1" customWidth="1"/>
    <col min="13835" max="13835" width="22.28515625" style="1" bestFit="1" customWidth="1"/>
    <col min="13836" max="13836" width="16.7109375" style="1" customWidth="1"/>
    <col min="13837" max="13837" width="21.42578125" style="1" bestFit="1" customWidth="1"/>
    <col min="13838" max="13838" width="22.28515625" style="1" bestFit="1" customWidth="1"/>
    <col min="13839" max="14078" width="9.140625" style="1"/>
    <col min="14079" max="14079" width="4.28515625" style="1" customWidth="1"/>
    <col min="14080" max="14080" width="9.85546875" style="1" customWidth="1"/>
    <col min="14081" max="14081" width="55.42578125" style="1" bestFit="1" customWidth="1"/>
    <col min="14082" max="14082" width="12.85546875" style="1" customWidth="1"/>
    <col min="14083" max="14083" width="14.85546875" style="1" customWidth="1"/>
    <col min="14084" max="14084" width="14.28515625" style="1" customWidth="1"/>
    <col min="14085" max="14085" width="20.7109375" style="1" customWidth="1"/>
    <col min="14086" max="14086" width="21" style="1" customWidth="1"/>
    <col min="14087" max="14088" width="21.28515625" style="1" customWidth="1"/>
    <col min="14089" max="14090" width="22.42578125" style="1" bestFit="1" customWidth="1"/>
    <col min="14091" max="14091" width="22.28515625" style="1" bestFit="1" customWidth="1"/>
    <col min="14092" max="14092" width="16.7109375" style="1" customWidth="1"/>
    <col min="14093" max="14093" width="21.42578125" style="1" bestFit="1" customWidth="1"/>
    <col min="14094" max="14094" width="22.28515625" style="1" bestFit="1" customWidth="1"/>
    <col min="14095" max="14334" width="9.140625" style="1"/>
    <col min="14335" max="14335" width="4.28515625" style="1" customWidth="1"/>
    <col min="14336" max="14336" width="9.85546875" style="1" customWidth="1"/>
    <col min="14337" max="14337" width="55.42578125" style="1" bestFit="1" customWidth="1"/>
    <col min="14338" max="14338" width="12.85546875" style="1" customWidth="1"/>
    <col min="14339" max="14339" width="14.85546875" style="1" customWidth="1"/>
    <col min="14340" max="14340" width="14.28515625" style="1" customWidth="1"/>
    <col min="14341" max="14341" width="20.7109375" style="1" customWidth="1"/>
    <col min="14342" max="14342" width="21" style="1" customWidth="1"/>
    <col min="14343" max="14344" width="21.28515625" style="1" customWidth="1"/>
    <col min="14345" max="14346" width="22.42578125" style="1" bestFit="1" customWidth="1"/>
    <col min="14347" max="14347" width="22.28515625" style="1" bestFit="1" customWidth="1"/>
    <col min="14348" max="14348" width="16.7109375" style="1" customWidth="1"/>
    <col min="14349" max="14349" width="21.42578125" style="1" bestFit="1" customWidth="1"/>
    <col min="14350" max="14350" width="22.28515625" style="1" bestFit="1" customWidth="1"/>
    <col min="14351" max="14590" width="9.140625" style="1"/>
    <col min="14591" max="14591" width="4.28515625" style="1" customWidth="1"/>
    <col min="14592" max="14592" width="9.85546875" style="1" customWidth="1"/>
    <col min="14593" max="14593" width="55.42578125" style="1" bestFit="1" customWidth="1"/>
    <col min="14594" max="14594" width="12.85546875" style="1" customWidth="1"/>
    <col min="14595" max="14595" width="14.85546875" style="1" customWidth="1"/>
    <col min="14596" max="14596" width="14.28515625" style="1" customWidth="1"/>
    <col min="14597" max="14597" width="20.7109375" style="1" customWidth="1"/>
    <col min="14598" max="14598" width="21" style="1" customWidth="1"/>
    <col min="14599" max="14600" width="21.28515625" style="1" customWidth="1"/>
    <col min="14601" max="14602" width="22.42578125" style="1" bestFit="1" customWidth="1"/>
    <col min="14603" max="14603" width="22.28515625" style="1" bestFit="1" customWidth="1"/>
    <col min="14604" max="14604" width="16.7109375" style="1" customWidth="1"/>
    <col min="14605" max="14605" width="21.42578125" style="1" bestFit="1" customWidth="1"/>
    <col min="14606" max="14606" width="22.28515625" style="1" bestFit="1" customWidth="1"/>
    <col min="14607" max="14846" width="9.140625" style="1"/>
    <col min="14847" max="14847" width="4.28515625" style="1" customWidth="1"/>
    <col min="14848" max="14848" width="9.85546875" style="1" customWidth="1"/>
    <col min="14849" max="14849" width="55.42578125" style="1" bestFit="1" customWidth="1"/>
    <col min="14850" max="14850" width="12.85546875" style="1" customWidth="1"/>
    <col min="14851" max="14851" width="14.85546875" style="1" customWidth="1"/>
    <col min="14852" max="14852" width="14.28515625" style="1" customWidth="1"/>
    <col min="14853" max="14853" width="20.7109375" style="1" customWidth="1"/>
    <col min="14854" max="14854" width="21" style="1" customWidth="1"/>
    <col min="14855" max="14856" width="21.28515625" style="1" customWidth="1"/>
    <col min="14857" max="14858" width="22.42578125" style="1" bestFit="1" customWidth="1"/>
    <col min="14859" max="14859" width="22.28515625" style="1" bestFit="1" customWidth="1"/>
    <col min="14860" max="14860" width="16.7109375" style="1" customWidth="1"/>
    <col min="14861" max="14861" width="21.42578125" style="1" bestFit="1" customWidth="1"/>
    <col min="14862" max="14862" width="22.28515625" style="1" bestFit="1" customWidth="1"/>
    <col min="14863" max="15102" width="9.140625" style="1"/>
    <col min="15103" max="15103" width="4.28515625" style="1" customWidth="1"/>
    <col min="15104" max="15104" width="9.85546875" style="1" customWidth="1"/>
    <col min="15105" max="15105" width="55.42578125" style="1" bestFit="1" customWidth="1"/>
    <col min="15106" max="15106" width="12.85546875" style="1" customWidth="1"/>
    <col min="15107" max="15107" width="14.85546875" style="1" customWidth="1"/>
    <col min="15108" max="15108" width="14.28515625" style="1" customWidth="1"/>
    <col min="15109" max="15109" width="20.7109375" style="1" customWidth="1"/>
    <col min="15110" max="15110" width="21" style="1" customWidth="1"/>
    <col min="15111" max="15112" width="21.28515625" style="1" customWidth="1"/>
    <col min="15113" max="15114" width="22.42578125" style="1" bestFit="1" customWidth="1"/>
    <col min="15115" max="15115" width="22.28515625" style="1" bestFit="1" customWidth="1"/>
    <col min="15116" max="15116" width="16.7109375" style="1" customWidth="1"/>
    <col min="15117" max="15117" width="21.42578125" style="1" bestFit="1" customWidth="1"/>
    <col min="15118" max="15118" width="22.28515625" style="1" bestFit="1" customWidth="1"/>
    <col min="15119" max="15358" width="9.140625" style="1"/>
    <col min="15359" max="15359" width="4.28515625" style="1" customWidth="1"/>
    <col min="15360" max="15360" width="9.85546875" style="1" customWidth="1"/>
    <col min="15361" max="15361" width="55.42578125" style="1" bestFit="1" customWidth="1"/>
    <col min="15362" max="15362" width="12.85546875" style="1" customWidth="1"/>
    <col min="15363" max="15363" width="14.85546875" style="1" customWidth="1"/>
    <col min="15364" max="15364" width="14.28515625" style="1" customWidth="1"/>
    <col min="15365" max="15365" width="20.7109375" style="1" customWidth="1"/>
    <col min="15366" max="15366" width="21" style="1" customWidth="1"/>
    <col min="15367" max="15368" width="21.28515625" style="1" customWidth="1"/>
    <col min="15369" max="15370" width="22.42578125" style="1" bestFit="1" customWidth="1"/>
    <col min="15371" max="15371" width="22.28515625" style="1" bestFit="1" customWidth="1"/>
    <col min="15372" max="15372" width="16.7109375" style="1" customWidth="1"/>
    <col min="15373" max="15373" width="21.42578125" style="1" bestFit="1" customWidth="1"/>
    <col min="15374" max="15374" width="22.28515625" style="1" bestFit="1" customWidth="1"/>
    <col min="15375" max="15614" width="9.140625" style="1"/>
    <col min="15615" max="15615" width="4.28515625" style="1" customWidth="1"/>
    <col min="15616" max="15616" width="9.85546875" style="1" customWidth="1"/>
    <col min="15617" max="15617" width="55.42578125" style="1" bestFit="1" customWidth="1"/>
    <col min="15618" max="15618" width="12.85546875" style="1" customWidth="1"/>
    <col min="15619" max="15619" width="14.85546875" style="1" customWidth="1"/>
    <col min="15620" max="15620" width="14.28515625" style="1" customWidth="1"/>
    <col min="15621" max="15621" width="20.7109375" style="1" customWidth="1"/>
    <col min="15622" max="15622" width="21" style="1" customWidth="1"/>
    <col min="15623" max="15624" width="21.28515625" style="1" customWidth="1"/>
    <col min="15625" max="15626" width="22.42578125" style="1" bestFit="1" customWidth="1"/>
    <col min="15627" max="15627" width="22.28515625" style="1" bestFit="1" customWidth="1"/>
    <col min="15628" max="15628" width="16.7109375" style="1" customWidth="1"/>
    <col min="15629" max="15629" width="21.42578125" style="1" bestFit="1" customWidth="1"/>
    <col min="15630" max="15630" width="22.28515625" style="1" bestFit="1" customWidth="1"/>
    <col min="15631" max="15870" width="9.140625" style="1"/>
    <col min="15871" max="15871" width="4.28515625" style="1" customWidth="1"/>
    <col min="15872" max="15872" width="9.85546875" style="1" customWidth="1"/>
    <col min="15873" max="15873" width="55.42578125" style="1" bestFit="1" customWidth="1"/>
    <col min="15874" max="15874" width="12.85546875" style="1" customWidth="1"/>
    <col min="15875" max="15875" width="14.85546875" style="1" customWidth="1"/>
    <col min="15876" max="15876" width="14.28515625" style="1" customWidth="1"/>
    <col min="15877" max="15877" width="20.7109375" style="1" customWidth="1"/>
    <col min="15878" max="15878" width="21" style="1" customWidth="1"/>
    <col min="15879" max="15880" width="21.28515625" style="1" customWidth="1"/>
    <col min="15881" max="15882" width="22.42578125" style="1" bestFit="1" customWidth="1"/>
    <col min="15883" max="15883" width="22.28515625" style="1" bestFit="1" customWidth="1"/>
    <col min="15884" max="15884" width="16.7109375" style="1" customWidth="1"/>
    <col min="15885" max="15885" width="21.42578125" style="1" bestFit="1" customWidth="1"/>
    <col min="15886" max="15886" width="22.28515625" style="1" bestFit="1" customWidth="1"/>
    <col min="15887" max="16126" width="9.140625" style="1"/>
    <col min="16127" max="16127" width="4.28515625" style="1" customWidth="1"/>
    <col min="16128" max="16128" width="9.85546875" style="1" customWidth="1"/>
    <col min="16129" max="16129" width="55.42578125" style="1" bestFit="1" customWidth="1"/>
    <col min="16130" max="16130" width="12.85546875" style="1" customWidth="1"/>
    <col min="16131" max="16131" width="14.85546875" style="1" customWidth="1"/>
    <col min="16132" max="16132" width="14.28515625" style="1" customWidth="1"/>
    <col min="16133" max="16133" width="20.7109375" style="1" customWidth="1"/>
    <col min="16134" max="16134" width="21" style="1" customWidth="1"/>
    <col min="16135" max="16136" width="21.28515625" style="1" customWidth="1"/>
    <col min="16137" max="16138" width="22.42578125" style="1" bestFit="1" customWidth="1"/>
    <col min="16139" max="16139" width="22.28515625" style="1" bestFit="1" customWidth="1"/>
    <col min="16140" max="16140" width="16.7109375" style="1" customWidth="1"/>
    <col min="16141" max="16141" width="21.42578125" style="1" bestFit="1" customWidth="1"/>
    <col min="16142" max="16142" width="22.28515625" style="1" bestFit="1" customWidth="1"/>
    <col min="16143" max="16384" width="9.140625" style="1"/>
  </cols>
  <sheetData>
    <row r="6" spans="1:14" ht="13.9" customHeight="1" x14ac:dyDescent="0.25"/>
    <row r="7" spans="1:14" x14ac:dyDescent="0.25">
      <c r="J7" s="5"/>
    </row>
    <row r="8" spans="1:14" x14ac:dyDescent="0.25">
      <c r="I8" s="6"/>
      <c r="J8" s="7"/>
      <c r="K8" s="7"/>
    </row>
    <row r="9" spans="1:14" ht="15" customHeight="1" x14ac:dyDescent="0.25">
      <c r="B9" s="21"/>
      <c r="D9" s="41" t="s">
        <v>53</v>
      </c>
      <c r="E9" s="41"/>
      <c r="F9" s="41"/>
      <c r="G9" s="41"/>
      <c r="H9" s="41"/>
      <c r="I9" s="41"/>
      <c r="J9" s="41"/>
      <c r="K9" s="8"/>
      <c r="L9" s="8"/>
      <c r="M9" s="8"/>
    </row>
    <row r="11" spans="1:14" ht="15" customHeight="1" thickBot="1" x14ac:dyDescent="0.3">
      <c r="K11" s="22"/>
      <c r="L11" s="38" t="s">
        <v>120</v>
      </c>
      <c r="M11" s="38"/>
    </row>
    <row r="12" spans="1:14" ht="14.45" customHeight="1" x14ac:dyDescent="0.25">
      <c r="A12" s="48" t="s">
        <v>0</v>
      </c>
      <c r="B12" s="50" t="s">
        <v>45</v>
      </c>
      <c r="C12" s="50" t="s">
        <v>46</v>
      </c>
      <c r="D12" s="50" t="s">
        <v>47</v>
      </c>
      <c r="E12" s="50"/>
      <c r="F12" s="50"/>
      <c r="G12" s="56" t="s">
        <v>121</v>
      </c>
      <c r="H12" s="57"/>
      <c r="I12" s="57"/>
      <c r="J12" s="57"/>
      <c r="K12" s="58"/>
      <c r="L12" s="54" t="s">
        <v>117</v>
      </c>
      <c r="M12" s="55"/>
    </row>
    <row r="13" spans="1:14" s="21" customFormat="1" ht="15.75" customHeight="1" x14ac:dyDescent="0.25">
      <c r="A13" s="49"/>
      <c r="B13" s="51"/>
      <c r="C13" s="51"/>
      <c r="D13" s="51"/>
      <c r="E13" s="51"/>
      <c r="F13" s="51"/>
      <c r="G13" s="59"/>
      <c r="H13" s="60"/>
      <c r="I13" s="60"/>
      <c r="J13" s="60"/>
      <c r="K13" s="61"/>
      <c r="L13" s="40"/>
      <c r="M13" s="46"/>
      <c r="N13" s="9"/>
    </row>
    <row r="14" spans="1:14" s="21" customFormat="1" ht="42" customHeight="1" x14ac:dyDescent="0.25">
      <c r="A14" s="49"/>
      <c r="B14" s="51"/>
      <c r="C14" s="51"/>
      <c r="D14" s="51"/>
      <c r="E14" s="51"/>
      <c r="F14" s="51"/>
      <c r="G14" s="37" t="s">
        <v>118</v>
      </c>
      <c r="H14" s="52" t="s">
        <v>54</v>
      </c>
      <c r="I14" s="53"/>
      <c r="J14" s="53"/>
      <c r="K14" s="39" t="s">
        <v>55</v>
      </c>
      <c r="L14" s="40" t="s">
        <v>56</v>
      </c>
      <c r="M14" s="46" t="s">
        <v>57</v>
      </c>
      <c r="N14" s="9"/>
    </row>
    <row r="15" spans="1:14" s="21" customFormat="1" ht="42" customHeight="1" x14ac:dyDescent="0.25">
      <c r="A15" s="49"/>
      <c r="B15" s="51"/>
      <c r="C15" s="51"/>
      <c r="D15" s="25" t="s">
        <v>48</v>
      </c>
      <c r="E15" s="25" t="s">
        <v>49</v>
      </c>
      <c r="F15" s="25" t="s">
        <v>50</v>
      </c>
      <c r="G15" s="26" t="s">
        <v>122</v>
      </c>
      <c r="H15" s="31" t="s">
        <v>104</v>
      </c>
      <c r="I15" s="26" t="s">
        <v>59</v>
      </c>
      <c r="J15" s="26" t="s">
        <v>58</v>
      </c>
      <c r="K15" s="39"/>
      <c r="L15" s="40"/>
      <c r="M15" s="47"/>
      <c r="N15" s="9"/>
    </row>
    <row r="16" spans="1:14" x14ac:dyDescent="0.25">
      <c r="A16" s="10">
        <v>1</v>
      </c>
      <c r="B16" s="11" t="s">
        <v>1</v>
      </c>
      <c r="C16" s="27" t="s">
        <v>68</v>
      </c>
      <c r="D16" s="12" t="s">
        <v>2</v>
      </c>
      <c r="E16" s="13" t="s">
        <v>2</v>
      </c>
      <c r="F16" s="13" t="s">
        <v>2</v>
      </c>
      <c r="G16" s="36">
        <f>VLOOKUP(B16,[2]Sheet1!$B$16:$G$66,6,0)</f>
        <v>4500000</v>
      </c>
      <c r="H16" s="14">
        <f>VLOOKUP(B16,[2]Sheet1!$B$16:$H$66,7,0)</f>
        <v>3744944147.8900003</v>
      </c>
      <c r="I16" s="14">
        <f>VLOOKUP(B16,[1]Brokers!$B$9:$AD$69,29,0)</f>
        <v>0</v>
      </c>
      <c r="J16" s="14">
        <f>VLOOKUP(B16,[2]Sheet1!$B$16:$J$66,9,0)</f>
        <v>0</v>
      </c>
      <c r="K16" s="32">
        <f>VLOOKUP(B16,[2]Sheet1!$B$16:$K$66,10,0)</f>
        <v>3749444147.8900003</v>
      </c>
      <c r="L16" s="32">
        <f>VLOOKUP(B16,[2]Sheet1!$B$16:$L$66,11,0)</f>
        <v>339069792104.2099</v>
      </c>
      <c r="M16" s="28">
        <f>L16/$L$67</f>
        <v>0.29486854161270792</v>
      </c>
    </row>
    <row r="17" spans="1:14" x14ac:dyDescent="0.25">
      <c r="A17" s="10">
        <v>2</v>
      </c>
      <c r="B17" s="11" t="s">
        <v>40</v>
      </c>
      <c r="C17" s="27" t="s">
        <v>115</v>
      </c>
      <c r="D17" s="12" t="s">
        <v>2</v>
      </c>
      <c r="E17" s="13"/>
      <c r="F17" s="13"/>
      <c r="G17" s="36">
        <f>VLOOKUP(B17,[2]Sheet1!$B$16:$G$66,6,0)</f>
        <v>17432400000</v>
      </c>
      <c r="H17" s="14">
        <f>VLOOKUP(B17,[2]Sheet1!$B$16:$H$66,7,0)</f>
        <v>955493090.36999989</v>
      </c>
      <c r="I17" s="14">
        <f>VLOOKUP(B17,[1]Brokers!$B$9:$AD$69,29,0)</f>
        <v>0</v>
      </c>
      <c r="J17" s="14">
        <f>VLOOKUP(B17,[2]Sheet1!$B$16:$J$66,9,0)</f>
        <v>639839320</v>
      </c>
      <c r="K17" s="32">
        <f>VLOOKUP(B17,[2]Sheet1!$B$16:$K$66,10,0)</f>
        <v>19027732410.369999</v>
      </c>
      <c r="L17" s="32">
        <f>VLOOKUP(B17,[2]Sheet1!$B$16:$L$66,11,0)</f>
        <v>150211013575.17999</v>
      </c>
      <c r="M17" s="28">
        <f>L17/$L$67</f>
        <v>0.13062945605448426</v>
      </c>
    </row>
    <row r="18" spans="1:14" x14ac:dyDescent="0.25">
      <c r="A18" s="10">
        <v>3</v>
      </c>
      <c r="B18" s="11" t="s">
        <v>5</v>
      </c>
      <c r="C18" s="27" t="s">
        <v>69</v>
      </c>
      <c r="D18" s="12" t="s">
        <v>2</v>
      </c>
      <c r="E18" s="13" t="s">
        <v>2</v>
      </c>
      <c r="F18" s="13" t="s">
        <v>2</v>
      </c>
      <c r="G18" s="36">
        <f>VLOOKUP(B18,[2]Sheet1!$B$16:$G$66,6,0)</f>
        <v>100400000</v>
      </c>
      <c r="H18" s="14">
        <f>VLOOKUP(B18,[2]Sheet1!$B$16:$H$66,7,0)</f>
        <v>2301252522.0300002</v>
      </c>
      <c r="I18" s="14">
        <f>VLOOKUP(B18,[1]Brokers!$B$9:$AD$69,29,0)</f>
        <v>0</v>
      </c>
      <c r="J18" s="14">
        <f>VLOOKUP(B18,[2]Sheet1!$B$16:$J$66,9,0)</f>
        <v>43356000</v>
      </c>
      <c r="K18" s="32">
        <f>VLOOKUP(B18,[2]Sheet1!$B$16:$K$66,10,0)</f>
        <v>2445008522.0300002</v>
      </c>
      <c r="L18" s="32">
        <f>VLOOKUP(B18,[2]Sheet1!$B$16:$L$66,11,0)</f>
        <v>129523873528.31</v>
      </c>
      <c r="M18" s="28">
        <f>L18/$L$67</f>
        <v>0.11263909844137188</v>
      </c>
    </row>
    <row r="19" spans="1:14" s="21" customFormat="1" x14ac:dyDescent="0.25">
      <c r="A19" s="10">
        <v>4</v>
      </c>
      <c r="B19" s="11" t="s">
        <v>8</v>
      </c>
      <c r="C19" s="27" t="s">
        <v>110</v>
      </c>
      <c r="D19" s="12" t="s">
        <v>2</v>
      </c>
      <c r="E19" s="13" t="s">
        <v>2</v>
      </c>
      <c r="F19" s="13"/>
      <c r="G19" s="36">
        <f>VLOOKUP(B19,[2]Sheet1!$B$16:$G$66,6,0)</f>
        <v>0</v>
      </c>
      <c r="H19" s="14">
        <f>VLOOKUP(B19,[2]Sheet1!$B$16:$H$66,7,0)</f>
        <v>901064965.83999991</v>
      </c>
      <c r="I19" s="14">
        <f>VLOOKUP(B19,[1]Brokers!$B$9:$AD$69,29,0)</f>
        <v>0</v>
      </c>
      <c r="J19" s="14">
        <f>VLOOKUP(B19,[2]Sheet1!$B$16:$J$66,9,0)</f>
        <v>1800000</v>
      </c>
      <c r="K19" s="32">
        <f>VLOOKUP(B19,[2]Sheet1!$B$16:$K$66,10,0)</f>
        <v>902864965.83999991</v>
      </c>
      <c r="L19" s="32">
        <f>VLOOKUP(B19,[2]Sheet1!$B$16:$L$66,11,0)</f>
        <v>107236393026.17</v>
      </c>
      <c r="M19" s="28">
        <f>L19/$L$67</f>
        <v>9.3257021285209643E-2</v>
      </c>
      <c r="N19" s="9"/>
    </row>
    <row r="20" spans="1:14" x14ac:dyDescent="0.25">
      <c r="A20" s="10">
        <v>5</v>
      </c>
      <c r="B20" s="11" t="s">
        <v>6</v>
      </c>
      <c r="C20" s="27" t="s">
        <v>70</v>
      </c>
      <c r="D20" s="12" t="s">
        <v>2</v>
      </c>
      <c r="E20" s="13" t="s">
        <v>2</v>
      </c>
      <c r="F20" s="13" t="s">
        <v>2</v>
      </c>
      <c r="G20" s="36">
        <f>VLOOKUP(B20,[2]Sheet1!$B$16:$G$66,6,0)</f>
        <v>0</v>
      </c>
      <c r="H20" s="14">
        <f>VLOOKUP(B20,[2]Sheet1!$B$16:$H$66,7,0)</f>
        <v>73090541.780000001</v>
      </c>
      <c r="I20" s="14">
        <f>VLOOKUP(B20,[1]Brokers!$B$9:$AD$69,29,0)</f>
        <v>0</v>
      </c>
      <c r="J20" s="14">
        <f>VLOOKUP(B20,[2]Sheet1!$B$16:$J$66,9,0)</f>
        <v>0</v>
      </c>
      <c r="K20" s="32">
        <f>VLOOKUP(B20,[2]Sheet1!$B$16:$K$66,10,0)</f>
        <v>73090541.780000001</v>
      </c>
      <c r="L20" s="32">
        <f>VLOOKUP(B20,[2]Sheet1!$B$16:$L$66,11,0)</f>
        <v>85771907386.419998</v>
      </c>
      <c r="M20" s="28">
        <f>L20/$L$67</f>
        <v>7.4590653108374899E-2</v>
      </c>
    </row>
    <row r="21" spans="1:14" x14ac:dyDescent="0.25">
      <c r="A21" s="10">
        <v>6</v>
      </c>
      <c r="B21" s="11" t="s">
        <v>65</v>
      </c>
      <c r="C21" s="27" t="s">
        <v>66</v>
      </c>
      <c r="D21" s="12" t="s">
        <v>2</v>
      </c>
      <c r="E21" s="13"/>
      <c r="F21" s="13" t="s">
        <v>2</v>
      </c>
      <c r="G21" s="36">
        <f>VLOOKUP(B21,[2]Sheet1!$B$16:$G$66,6,0)</f>
        <v>0</v>
      </c>
      <c r="H21" s="14">
        <f>VLOOKUP(B21,[2]Sheet1!$B$16:$H$66,7,0)</f>
        <v>166371690.13999999</v>
      </c>
      <c r="I21" s="14">
        <f>VLOOKUP(B21,[1]Brokers!$B$9:$AD$69,29,0)</f>
        <v>0</v>
      </c>
      <c r="J21" s="14">
        <f>VLOOKUP(B21,[2]Sheet1!$B$16:$J$66,9,0)</f>
        <v>1400000</v>
      </c>
      <c r="K21" s="32">
        <f>VLOOKUP(B21,[2]Sheet1!$B$16:$K$66,10,0)</f>
        <v>167771690.13999999</v>
      </c>
      <c r="L21" s="32">
        <f>VLOOKUP(B21,[2]Sheet1!$B$16:$L$66,11,0)</f>
        <v>65662413695.050003</v>
      </c>
      <c r="M21" s="28">
        <f>L21/$L$67</f>
        <v>5.7102639680384835E-2</v>
      </c>
    </row>
    <row r="22" spans="1:14" x14ac:dyDescent="0.25">
      <c r="A22" s="10">
        <v>7</v>
      </c>
      <c r="B22" s="11" t="s">
        <v>61</v>
      </c>
      <c r="C22" s="27" t="s">
        <v>75</v>
      </c>
      <c r="D22" s="12" t="s">
        <v>2</v>
      </c>
      <c r="E22" s="13" t="s">
        <v>2</v>
      </c>
      <c r="F22" s="13"/>
      <c r="G22" s="36">
        <f>VLOOKUP(B22,[2]Sheet1!$B$16:$G$66,6,0)</f>
        <v>2276100000</v>
      </c>
      <c r="H22" s="14">
        <f>VLOOKUP(B22,[2]Sheet1!$B$16:$H$66,7,0)</f>
        <v>6534163960.5600004</v>
      </c>
      <c r="I22" s="14">
        <f>VLOOKUP(B22,[1]Brokers!$B$9:$AD$69,29,0)</f>
        <v>0</v>
      </c>
      <c r="J22" s="14">
        <f>VLOOKUP(B22,[2]Sheet1!$B$16:$J$66,9,0)</f>
        <v>33333200</v>
      </c>
      <c r="K22" s="32">
        <f>VLOOKUP(B22,[2]Sheet1!$B$16:$K$66,10,0)</f>
        <v>8843597160.5600014</v>
      </c>
      <c r="L22" s="32">
        <f>VLOOKUP(B22,[2]Sheet1!$B$16:$L$66,11,0)</f>
        <v>65426645884.980011</v>
      </c>
      <c r="M22" s="28">
        <f>L22/$L$67</f>
        <v>5.6897606640186456E-2</v>
      </c>
    </row>
    <row r="23" spans="1:14" x14ac:dyDescent="0.25">
      <c r="A23" s="10">
        <v>8</v>
      </c>
      <c r="B23" s="11" t="s">
        <v>7</v>
      </c>
      <c r="C23" s="27" t="s">
        <v>111</v>
      </c>
      <c r="D23" s="12" t="s">
        <v>2</v>
      </c>
      <c r="E23" s="13" t="s">
        <v>2</v>
      </c>
      <c r="F23" s="13"/>
      <c r="G23" s="36">
        <f>VLOOKUP(B23,[2]Sheet1!$B$16:$G$66,6,0)</f>
        <v>100000</v>
      </c>
      <c r="H23" s="14">
        <f>VLOOKUP(B23,[2]Sheet1!$B$16:$H$66,7,0)</f>
        <v>901945755.66000009</v>
      </c>
      <c r="I23" s="14">
        <f>VLOOKUP(B23,[1]Brokers!$B$9:$AD$69,29,0)</f>
        <v>0</v>
      </c>
      <c r="J23" s="14">
        <f>VLOOKUP(B23,[2]Sheet1!$B$16:$J$66,9,0)</f>
        <v>0</v>
      </c>
      <c r="K23" s="32">
        <f>VLOOKUP(B23,[2]Sheet1!$B$16:$K$66,10,0)</f>
        <v>902045755.66000009</v>
      </c>
      <c r="L23" s="32">
        <f>VLOOKUP(B23,[2]Sheet1!$B$16:$L$66,11,0)</f>
        <v>55662849431.890007</v>
      </c>
      <c r="M23" s="28">
        <f>L23/$L$67</f>
        <v>4.8406621929165262E-2</v>
      </c>
    </row>
    <row r="24" spans="1:14" x14ac:dyDescent="0.25">
      <c r="A24" s="10">
        <v>9</v>
      </c>
      <c r="B24" s="11" t="s">
        <v>12</v>
      </c>
      <c r="C24" s="27" t="s">
        <v>116</v>
      </c>
      <c r="D24" s="12" t="s">
        <v>2</v>
      </c>
      <c r="E24" s="13"/>
      <c r="F24" s="13"/>
      <c r="G24" s="36">
        <f>VLOOKUP(B24,[2]Sheet1!$B$16:$G$66,6,0)</f>
        <v>151300000</v>
      </c>
      <c r="H24" s="14">
        <f>VLOOKUP(B24,[2]Sheet1!$B$16:$H$66,7,0)</f>
        <v>1129492622.52</v>
      </c>
      <c r="I24" s="14">
        <f>VLOOKUP(B24,[1]Brokers!$B$9:$AD$69,29,0)</f>
        <v>0</v>
      </c>
      <c r="J24" s="14">
        <f>VLOOKUP(B24,[2]Sheet1!$B$16:$J$66,9,0)</f>
        <v>1886428880</v>
      </c>
      <c r="K24" s="32">
        <f>VLOOKUP(B24,[2]Sheet1!$B$16:$K$66,10,0)</f>
        <v>3167221502.5200005</v>
      </c>
      <c r="L24" s="32">
        <f>VLOOKUP(B24,[2]Sheet1!$B$16:$L$66,11,0)</f>
        <v>53458053486.979996</v>
      </c>
      <c r="M24" s="28">
        <f>L24/$L$67</f>
        <v>4.64892439144661E-2</v>
      </c>
      <c r="N24" s="1"/>
    </row>
    <row r="25" spans="1:14" x14ac:dyDescent="0.25">
      <c r="A25" s="10">
        <v>10</v>
      </c>
      <c r="B25" s="11" t="s">
        <v>10</v>
      </c>
      <c r="C25" s="27" t="s">
        <v>67</v>
      </c>
      <c r="D25" s="12" t="s">
        <v>2</v>
      </c>
      <c r="E25" s="13" t="s">
        <v>2</v>
      </c>
      <c r="F25" s="13" t="s">
        <v>2</v>
      </c>
      <c r="G25" s="36">
        <f>VLOOKUP(B25,[2]Sheet1!$B$16:$G$66,6,0)</f>
        <v>6200000</v>
      </c>
      <c r="H25" s="14">
        <f>VLOOKUP(B25,[2]Sheet1!$B$16:$H$66,7,0)</f>
        <v>1191908366.51</v>
      </c>
      <c r="I25" s="14">
        <f>VLOOKUP(B25,[1]Brokers!$B$9:$AD$69,29,0)</f>
        <v>0</v>
      </c>
      <c r="J25" s="14">
        <f>VLOOKUP(B25,[2]Sheet1!$B$16:$J$66,9,0)</f>
        <v>1152000</v>
      </c>
      <c r="K25" s="32">
        <f>VLOOKUP(B25,[2]Sheet1!$B$16:$K$66,10,0)</f>
        <v>1199260366.51</v>
      </c>
      <c r="L25" s="32">
        <f>VLOOKUP(B25,[2]Sheet1!$B$16:$L$66,11,0)</f>
        <v>34326372543.620003</v>
      </c>
      <c r="M25" s="28">
        <f>L25/$L$67</f>
        <v>2.9851575240536023E-2</v>
      </c>
    </row>
    <row r="26" spans="1:14" x14ac:dyDescent="0.25">
      <c r="A26" s="10">
        <v>11</v>
      </c>
      <c r="B26" s="11" t="s">
        <v>3</v>
      </c>
      <c r="C26" s="27" t="s">
        <v>73</v>
      </c>
      <c r="D26" s="12" t="s">
        <v>2</v>
      </c>
      <c r="E26" s="13"/>
      <c r="F26" s="13" t="s">
        <v>2</v>
      </c>
      <c r="G26" s="36">
        <f>VLOOKUP(B26,[2]Sheet1!$B$16:$G$66,6,0)</f>
        <v>0</v>
      </c>
      <c r="H26" s="14">
        <f>VLOOKUP(B26,[2]Sheet1!$B$16:$H$66,7,0)</f>
        <v>130128887.5</v>
      </c>
      <c r="I26" s="14">
        <f>VLOOKUP(B26,[1]Brokers!$B$9:$AD$69,29,0)</f>
        <v>0</v>
      </c>
      <c r="J26" s="14">
        <f>VLOOKUP(B26,[2]Sheet1!$B$16:$J$66,9,0)</f>
        <v>0</v>
      </c>
      <c r="K26" s="32">
        <f>VLOOKUP(B26,[2]Sheet1!$B$16:$K$66,10,0)</f>
        <v>130128887.5</v>
      </c>
      <c r="L26" s="32">
        <f>VLOOKUP(B26,[2]Sheet1!$B$16:$L$66,11,0)</f>
        <v>19073923491.759998</v>
      </c>
      <c r="M26" s="28">
        <f>L26/$L$67</f>
        <v>1.6587440502865747E-2</v>
      </c>
    </row>
    <row r="27" spans="1:14" x14ac:dyDescent="0.25">
      <c r="A27" s="10">
        <v>12</v>
      </c>
      <c r="B27" s="11" t="s">
        <v>33</v>
      </c>
      <c r="C27" s="27" t="s">
        <v>76</v>
      </c>
      <c r="D27" s="12" t="s">
        <v>2</v>
      </c>
      <c r="E27" s="13"/>
      <c r="F27" s="13" t="s">
        <v>2</v>
      </c>
      <c r="G27" s="36">
        <f>VLOOKUP(B27,[2]Sheet1!$B$16:$G$66,6,0)</f>
        <v>0</v>
      </c>
      <c r="H27" s="14">
        <f>VLOOKUP(B27,[2]Sheet1!$B$16:$H$66,7,0)</f>
        <v>935082234.12</v>
      </c>
      <c r="I27" s="14">
        <f>VLOOKUP(B27,[1]Brokers!$B$9:$AD$69,29,0)</f>
        <v>0</v>
      </c>
      <c r="J27" s="14">
        <f>VLOOKUP(B27,[2]Sheet1!$B$16:$J$66,9,0)</f>
        <v>0</v>
      </c>
      <c r="K27" s="32">
        <f>VLOOKUP(B27,[2]Sheet1!$B$16:$K$66,10,0)</f>
        <v>935082234.12</v>
      </c>
      <c r="L27" s="32">
        <f>VLOOKUP(B27,[2]Sheet1!$B$16:$L$66,11,0)</f>
        <v>13134955103.540001</v>
      </c>
      <c r="M27" s="28">
        <f>L27/$L$67</f>
        <v>1.1422678002347312E-2</v>
      </c>
    </row>
    <row r="28" spans="1:14" x14ac:dyDescent="0.25">
      <c r="A28" s="10">
        <v>13</v>
      </c>
      <c r="B28" s="11" t="s">
        <v>15</v>
      </c>
      <c r="C28" s="27" t="s">
        <v>72</v>
      </c>
      <c r="D28" s="12" t="s">
        <v>2</v>
      </c>
      <c r="E28" s="13"/>
      <c r="F28" s="13"/>
      <c r="G28" s="36">
        <f>VLOOKUP(B28,[2]Sheet1!$B$16:$G$66,6,0)</f>
        <v>0</v>
      </c>
      <c r="H28" s="14">
        <f>VLOOKUP(B28,[2]Sheet1!$B$16:$H$66,7,0)</f>
        <v>264602114.49000001</v>
      </c>
      <c r="I28" s="14">
        <f>VLOOKUP(B28,[1]Brokers!$B$9:$AD$69,29,0)</f>
        <v>0</v>
      </c>
      <c r="J28" s="14">
        <f>VLOOKUP(B28,[2]Sheet1!$B$16:$J$66,9,0)</f>
        <v>0</v>
      </c>
      <c r="K28" s="32">
        <f>VLOOKUP(B28,[2]Sheet1!$B$16:$K$66,10,0)</f>
        <v>264602114.49000001</v>
      </c>
      <c r="L28" s="32">
        <f>VLOOKUP(B28,[2]Sheet1!$B$16:$L$66,11,0)</f>
        <v>6538604669.6400003</v>
      </c>
      <c r="M28" s="28">
        <f>L28/$L$67</f>
        <v>5.6862299975287307E-3</v>
      </c>
    </row>
    <row r="29" spans="1:14" x14ac:dyDescent="0.25">
      <c r="A29" s="10">
        <v>14</v>
      </c>
      <c r="B29" s="11" t="s">
        <v>35</v>
      </c>
      <c r="C29" s="27" t="s">
        <v>35</v>
      </c>
      <c r="D29" s="12" t="s">
        <v>2</v>
      </c>
      <c r="E29" s="13" t="s">
        <v>2</v>
      </c>
      <c r="F29" s="13"/>
      <c r="G29" s="36">
        <f>VLOOKUP(B29,[2]Sheet1!$B$16:$G$66,6,0)</f>
        <v>0</v>
      </c>
      <c r="H29" s="14">
        <f>VLOOKUP(B29,[2]Sheet1!$B$16:$H$66,7,0)</f>
        <v>295702274.13</v>
      </c>
      <c r="I29" s="14">
        <f>VLOOKUP(B29,[1]Brokers!$B$9:$AD$69,29,0)</f>
        <v>0</v>
      </c>
      <c r="J29" s="14">
        <f>VLOOKUP(B29,[2]Sheet1!$B$16:$J$66,9,0)</f>
        <v>0</v>
      </c>
      <c r="K29" s="32">
        <f>VLOOKUP(B29,[2]Sheet1!$B$16:$K$66,10,0)</f>
        <v>295702274.13</v>
      </c>
      <c r="L29" s="32">
        <f>VLOOKUP(B29,[2]Sheet1!$B$16:$L$66,11,0)</f>
        <v>5788113092.4700012</v>
      </c>
      <c r="M29" s="28">
        <f>L29/$L$67</f>
        <v>5.033572751127007E-3</v>
      </c>
    </row>
    <row r="30" spans="1:14" x14ac:dyDescent="0.25">
      <c r="A30" s="10">
        <f t="shared" ref="A30:A48" si="0">+A29+1</f>
        <v>15</v>
      </c>
      <c r="B30" s="11" t="s">
        <v>9</v>
      </c>
      <c r="C30" s="27" t="s">
        <v>71</v>
      </c>
      <c r="D30" s="12" t="s">
        <v>2</v>
      </c>
      <c r="E30" s="13" t="s">
        <v>2</v>
      </c>
      <c r="F30" s="13" t="s">
        <v>2</v>
      </c>
      <c r="G30" s="36">
        <f>VLOOKUP(B30,[2]Sheet1!$B$16:$G$66,6,0)</f>
        <v>0</v>
      </c>
      <c r="H30" s="14">
        <f>VLOOKUP(B30,[2]Sheet1!$B$16:$H$66,7,0)</f>
        <v>238935718.13999999</v>
      </c>
      <c r="I30" s="14">
        <f>VLOOKUP(B30,[1]Brokers!$B$9:$AD$69,29,0)</f>
        <v>0</v>
      </c>
      <c r="J30" s="14">
        <f>VLOOKUP(B30,[2]Sheet1!$B$16:$J$66,9,0)</f>
        <v>0</v>
      </c>
      <c r="K30" s="32">
        <f>VLOOKUP(B30,[2]Sheet1!$B$16:$K$66,10,0)</f>
        <v>238935718.13999999</v>
      </c>
      <c r="L30" s="32">
        <f>VLOOKUP(B30,[2]Sheet1!$B$16:$L$66,11,0)</f>
        <v>3936768281.3699999</v>
      </c>
      <c r="M30" s="28">
        <f>L30/$L$67</f>
        <v>3.4235698632745456E-3</v>
      </c>
    </row>
    <row r="31" spans="1:14" x14ac:dyDescent="0.25">
      <c r="A31" s="10">
        <f t="shared" si="0"/>
        <v>16</v>
      </c>
      <c r="B31" s="11" t="s">
        <v>105</v>
      </c>
      <c r="C31" s="27" t="s">
        <v>106</v>
      </c>
      <c r="D31" s="12" t="s">
        <v>2</v>
      </c>
      <c r="E31" s="13"/>
      <c r="F31" s="13"/>
      <c r="G31" s="36">
        <f>VLOOKUP(B31,[2]Sheet1!$B$16:$G$66,6,0)</f>
        <v>0</v>
      </c>
      <c r="H31" s="14">
        <f>VLOOKUP(B31,[2]Sheet1!$B$16:$H$66,7,0)</f>
        <v>136605629.55000001</v>
      </c>
      <c r="I31" s="14">
        <v>0</v>
      </c>
      <c r="J31" s="14">
        <f>VLOOKUP(B31,[2]Sheet1!$B$16:$J$66,9,0)</f>
        <v>0</v>
      </c>
      <c r="K31" s="32">
        <f>VLOOKUP(B31,[2]Sheet1!$B$16:$K$66,10,0)</f>
        <v>136605629.55000001</v>
      </c>
      <c r="L31" s="32">
        <f>VLOOKUP(B31,[2]Sheet1!$B$16:$L$66,11,0)</f>
        <v>3805299442.8800001</v>
      </c>
      <c r="M31" s="28">
        <f>L31/$L$67</f>
        <v>3.3092393461485949E-3</v>
      </c>
    </row>
    <row r="32" spans="1:14" x14ac:dyDescent="0.25">
      <c r="A32" s="10">
        <f t="shared" si="0"/>
        <v>17</v>
      </c>
      <c r="B32" s="11" t="s">
        <v>39</v>
      </c>
      <c r="C32" s="27" t="s">
        <v>86</v>
      </c>
      <c r="D32" s="12" t="s">
        <v>2</v>
      </c>
      <c r="E32" s="13" t="s">
        <v>2</v>
      </c>
      <c r="F32" s="13" t="s">
        <v>2</v>
      </c>
      <c r="G32" s="36">
        <f>VLOOKUP(B32,[2]Sheet1!$B$16:$G$66,6,0)</f>
        <v>18000000</v>
      </c>
      <c r="H32" s="14">
        <f>VLOOKUP(B32,[2]Sheet1!$B$16:$H$66,7,0)</f>
        <v>85100689.599999994</v>
      </c>
      <c r="I32" s="14">
        <f>VLOOKUP(B32,[1]Brokers!$B$9:$AD$69,29,0)</f>
        <v>0</v>
      </c>
      <c r="J32" s="14">
        <f>VLOOKUP(B32,[2]Sheet1!$B$16:$J$66,9,0)</f>
        <v>0</v>
      </c>
      <c r="K32" s="32">
        <f>VLOOKUP(B32,[2]Sheet1!$B$16:$K$66,10,0)</f>
        <v>103100689.59999999</v>
      </c>
      <c r="L32" s="32">
        <f>VLOOKUP(B32,[2]Sheet1!$B$16:$L$66,11,0)</f>
        <v>3314332854.3000002</v>
      </c>
      <c r="M32" s="28">
        <f>L32/$L$67</f>
        <v>2.8822753247985094E-3</v>
      </c>
      <c r="N32" s="1"/>
    </row>
    <row r="33" spans="1:14" x14ac:dyDescent="0.25">
      <c r="A33" s="10">
        <f t="shared" si="0"/>
        <v>18</v>
      </c>
      <c r="B33" s="11" t="s">
        <v>36</v>
      </c>
      <c r="C33" s="27" t="s">
        <v>101</v>
      </c>
      <c r="D33" s="12" t="s">
        <v>2</v>
      </c>
      <c r="E33" s="13"/>
      <c r="F33" s="13"/>
      <c r="G33" s="36">
        <f>VLOOKUP(B33,[2]Sheet1!$B$16:$G$66,6,0)</f>
        <v>11000000</v>
      </c>
      <c r="H33" s="14">
        <f>VLOOKUP(B33,[2]Sheet1!$B$16:$H$66,7,0)</f>
        <v>76180413.25</v>
      </c>
      <c r="I33" s="14">
        <f>VLOOKUP(B33,[1]Brokers!$B$9:$AD$69,29,0)</f>
        <v>0</v>
      </c>
      <c r="J33" s="14">
        <f>VLOOKUP(B33,[2]Sheet1!$B$16:$J$66,9,0)</f>
        <v>0</v>
      </c>
      <c r="K33" s="32">
        <f>VLOOKUP(B33,[2]Sheet1!$B$16:$K$66,10,0)</f>
        <v>87180413.25</v>
      </c>
      <c r="L33" s="32">
        <f>VLOOKUP(B33,[2]Sheet1!$B$16:$L$66,11,0)</f>
        <v>1503691696.73</v>
      </c>
      <c r="M33" s="28">
        <f>L33/$L$67</f>
        <v>1.3076699487096781E-3</v>
      </c>
      <c r="N33" s="1"/>
    </row>
    <row r="34" spans="1:14" x14ac:dyDescent="0.25">
      <c r="A34" s="10">
        <f t="shared" si="0"/>
        <v>19</v>
      </c>
      <c r="B34" s="11" t="s">
        <v>11</v>
      </c>
      <c r="C34" s="27" t="s">
        <v>77</v>
      </c>
      <c r="D34" s="12" t="s">
        <v>2</v>
      </c>
      <c r="E34" s="13" t="s">
        <v>107</v>
      </c>
      <c r="F34" s="13"/>
      <c r="G34" s="36">
        <f>VLOOKUP(B34,[2]Sheet1!$B$16:$G$66,6,0)</f>
        <v>0</v>
      </c>
      <c r="H34" s="14">
        <f>VLOOKUP(B34,[2]Sheet1!$B$16:$H$66,7,0)</f>
        <v>22379638.030000001</v>
      </c>
      <c r="I34" s="14">
        <f>VLOOKUP(B34,[1]Brokers!$B$9:$AD$69,29,0)</f>
        <v>0</v>
      </c>
      <c r="J34" s="14">
        <f>VLOOKUP(B34,[2]Sheet1!$B$16:$J$66,9,0)</f>
        <v>0</v>
      </c>
      <c r="K34" s="32">
        <f>VLOOKUP(B34,[2]Sheet1!$B$16:$K$66,10,0)</f>
        <v>22379638.030000001</v>
      </c>
      <c r="L34" s="32">
        <f>VLOOKUP(B34,[2]Sheet1!$B$16:$L$66,11,0)</f>
        <v>886936108.93000007</v>
      </c>
      <c r="M34" s="28">
        <f>L34/$L$67</f>
        <v>7.7131482377368592E-4</v>
      </c>
      <c r="N34" s="1"/>
    </row>
    <row r="35" spans="1:14" x14ac:dyDescent="0.25">
      <c r="A35" s="10">
        <f t="shared" si="0"/>
        <v>20</v>
      </c>
      <c r="B35" s="11" t="s">
        <v>44</v>
      </c>
      <c r="C35" s="27" t="s">
        <v>93</v>
      </c>
      <c r="D35" s="12" t="s">
        <v>2</v>
      </c>
      <c r="E35" s="13"/>
      <c r="F35" s="13"/>
      <c r="G35" s="36">
        <f>VLOOKUP(B35,[2]Sheet1!$B$16:$G$66,6,0)</f>
        <v>0</v>
      </c>
      <c r="H35" s="14">
        <f>VLOOKUP(B35,[2]Sheet1!$B$16:$H$66,7,0)</f>
        <v>0</v>
      </c>
      <c r="I35" s="14">
        <f>VLOOKUP(B35,[1]Brokers!$B$9:$AD$69,29,0)</f>
        <v>0</v>
      </c>
      <c r="J35" s="14">
        <f>VLOOKUP(B35,[2]Sheet1!$B$16:$J$66,9,0)</f>
        <v>0</v>
      </c>
      <c r="K35" s="32">
        <f>VLOOKUP(B35,[2]Sheet1!$B$16:$K$66,10,0)</f>
        <v>0</v>
      </c>
      <c r="L35" s="32">
        <f>VLOOKUP(B35,[2]Sheet1!$B$16:$L$66,11,0)</f>
        <v>628593536.78999996</v>
      </c>
      <c r="M35" s="28">
        <f>L35/$L$67</f>
        <v>5.4664987497168437E-4</v>
      </c>
      <c r="N35" s="1"/>
    </row>
    <row r="36" spans="1:14" x14ac:dyDescent="0.25">
      <c r="A36" s="10">
        <f t="shared" si="0"/>
        <v>21</v>
      </c>
      <c r="B36" s="11" t="s">
        <v>16</v>
      </c>
      <c r="C36" s="27" t="s">
        <v>82</v>
      </c>
      <c r="D36" s="12" t="s">
        <v>2</v>
      </c>
      <c r="E36" s="13" t="s">
        <v>2</v>
      </c>
      <c r="F36" s="13"/>
      <c r="G36" s="36">
        <f>VLOOKUP(B36,[2]Sheet1!$B$16:$G$66,6,0)</f>
        <v>0</v>
      </c>
      <c r="H36" s="14">
        <f>VLOOKUP(B36,[2]Sheet1!$B$16:$H$66,7,0)</f>
        <v>8045115.7999999998</v>
      </c>
      <c r="I36" s="14">
        <f>VLOOKUP(B36,[1]Brokers!$B$9:$AD$69,29,0)</f>
        <v>0</v>
      </c>
      <c r="J36" s="14">
        <f>VLOOKUP(B36,[2]Sheet1!$B$16:$J$66,9,0)</f>
        <v>0</v>
      </c>
      <c r="K36" s="32">
        <f>VLOOKUP(B36,[2]Sheet1!$B$16:$K$66,10,0)</f>
        <v>8045115.7999999998</v>
      </c>
      <c r="L36" s="32">
        <f>VLOOKUP(B36,[2]Sheet1!$B$16:$L$66,11,0)</f>
        <v>577345331.31999993</v>
      </c>
      <c r="M36" s="28">
        <f>L36/$L$67</f>
        <v>5.0208240255419771E-4</v>
      </c>
      <c r="N36" s="1"/>
    </row>
    <row r="37" spans="1:14" x14ac:dyDescent="0.25">
      <c r="A37" s="10">
        <f t="shared" si="0"/>
        <v>22</v>
      </c>
      <c r="B37" s="11" t="s">
        <v>24</v>
      </c>
      <c r="C37" s="27" t="s">
        <v>78</v>
      </c>
      <c r="D37" s="12" t="s">
        <v>2</v>
      </c>
      <c r="E37" s="13"/>
      <c r="F37" s="13"/>
      <c r="G37" s="36">
        <f>VLOOKUP(B37,[2]Sheet1!$B$16:$G$66,6,0)</f>
        <v>0</v>
      </c>
      <c r="H37" s="14">
        <f>VLOOKUP(B37,[2]Sheet1!$B$16:$H$66,7,0)</f>
        <v>63995694.460000001</v>
      </c>
      <c r="I37" s="14">
        <f>VLOOKUP(B37,[1]Brokers!$B$9:$AD$69,29,0)</f>
        <v>0</v>
      </c>
      <c r="J37" s="14">
        <f>VLOOKUP(B37,[2]Sheet1!$B$16:$J$66,9,0)</f>
        <v>0</v>
      </c>
      <c r="K37" s="32">
        <f>VLOOKUP(B37,[2]Sheet1!$B$16:$K$66,10,0)</f>
        <v>63995694.460000001</v>
      </c>
      <c r="L37" s="32">
        <f>VLOOKUP(B37,[2]Sheet1!$B$16:$L$66,11,0)</f>
        <v>522124423.95999998</v>
      </c>
      <c r="M37" s="28">
        <f>L37/$L$67</f>
        <v>4.5406011098193865E-4</v>
      </c>
      <c r="N37" s="1"/>
    </row>
    <row r="38" spans="1:14" x14ac:dyDescent="0.25">
      <c r="A38" s="10">
        <f t="shared" si="0"/>
        <v>23</v>
      </c>
      <c r="B38" s="11" t="s">
        <v>18</v>
      </c>
      <c r="C38" s="27" t="s">
        <v>79</v>
      </c>
      <c r="D38" s="12" t="s">
        <v>2</v>
      </c>
      <c r="E38" s="13"/>
      <c r="F38" s="13"/>
      <c r="G38" s="36">
        <f>VLOOKUP(B38,[2]Sheet1!$B$16:$G$66,6,0)</f>
        <v>0</v>
      </c>
      <c r="H38" s="14">
        <f>VLOOKUP(B38,[2]Sheet1!$B$16:$H$66,7,0)</f>
        <v>12766005</v>
      </c>
      <c r="I38" s="14">
        <f>VLOOKUP(B38,[1]Brokers!$B$9:$AD$69,29,0)</f>
        <v>0</v>
      </c>
      <c r="J38" s="14">
        <f>VLOOKUP(B38,[2]Sheet1!$B$16:$J$66,9,0)</f>
        <v>0</v>
      </c>
      <c r="K38" s="32">
        <f>VLOOKUP(B38,[2]Sheet1!$B$16:$K$66,10,0)</f>
        <v>12766005</v>
      </c>
      <c r="L38" s="32">
        <f>VLOOKUP(B38,[2]Sheet1!$B$16:$L$66,11,0)</f>
        <v>440982540.30000001</v>
      </c>
      <c r="M38" s="28">
        <f>L38/$L$67</f>
        <v>3.8349591017227547E-4</v>
      </c>
      <c r="N38" s="1"/>
    </row>
    <row r="39" spans="1:14" x14ac:dyDescent="0.25">
      <c r="A39" s="10">
        <f t="shared" si="0"/>
        <v>24</v>
      </c>
      <c r="B39" s="11" t="s">
        <v>13</v>
      </c>
      <c r="C39" s="27" t="s">
        <v>85</v>
      </c>
      <c r="D39" s="12" t="s">
        <v>2</v>
      </c>
      <c r="E39" s="13"/>
      <c r="F39" s="13"/>
      <c r="G39" s="36">
        <f>VLOOKUP(B39,[2]Sheet1!$B$16:$G$66,6,0)</f>
        <v>0</v>
      </c>
      <c r="H39" s="14">
        <f>VLOOKUP(B39,[2]Sheet1!$B$16:$H$66,7,0)</f>
        <v>28690078.07</v>
      </c>
      <c r="I39" s="14">
        <f>VLOOKUP(B39,[1]Brokers!$B$9:$AD$69,29,0)</f>
        <v>0</v>
      </c>
      <c r="J39" s="14">
        <f>VLOOKUP(B39,[2]Sheet1!$B$16:$J$66,9,0)</f>
        <v>0</v>
      </c>
      <c r="K39" s="32">
        <f>VLOOKUP(B39,[2]Sheet1!$B$16:$K$66,10,0)</f>
        <v>28690078.07</v>
      </c>
      <c r="L39" s="32">
        <f>VLOOKUP(B39,[2]Sheet1!$B$16:$L$66,11,0)</f>
        <v>436907934.65000004</v>
      </c>
      <c r="M39" s="28">
        <f>L39/$L$67</f>
        <v>3.7995247146543502E-4</v>
      </c>
      <c r="N39" s="1"/>
    </row>
    <row r="40" spans="1:14" x14ac:dyDescent="0.25">
      <c r="A40" s="10">
        <f t="shared" si="0"/>
        <v>25</v>
      </c>
      <c r="B40" s="11" t="s">
        <v>23</v>
      </c>
      <c r="C40" s="27" t="s">
        <v>81</v>
      </c>
      <c r="D40" s="12" t="s">
        <v>2</v>
      </c>
      <c r="E40" s="13" t="s">
        <v>2</v>
      </c>
      <c r="F40" s="13" t="s">
        <v>2</v>
      </c>
      <c r="G40" s="36">
        <f>VLOOKUP(B40,[2]Sheet1!$B$16:$G$66,6,0)</f>
        <v>0</v>
      </c>
      <c r="H40" s="14">
        <f>VLOOKUP(B40,[2]Sheet1!$B$16:$H$66,7,0)</f>
        <v>56587242.5</v>
      </c>
      <c r="I40" s="14">
        <f>VLOOKUP(B40,[1]Brokers!$B$9:$AD$69,29,0)</f>
        <v>0</v>
      </c>
      <c r="J40" s="14">
        <f>VLOOKUP(B40,[2]Sheet1!$B$16:$J$66,9,0)</f>
        <v>0</v>
      </c>
      <c r="K40" s="32">
        <f>VLOOKUP(B40,[2]Sheet1!$B$16:$K$66,10,0)</f>
        <v>56587242.5</v>
      </c>
      <c r="L40" s="32">
        <f>VLOOKUP(B40,[2]Sheet1!$B$16:$L$66,11,0)</f>
        <v>402926525</v>
      </c>
      <c r="M40" s="28">
        <f>L40/$L$67</f>
        <v>3.5040088964136048E-4</v>
      </c>
      <c r="N40" s="1"/>
    </row>
    <row r="41" spans="1:14" x14ac:dyDescent="0.25">
      <c r="A41" s="10">
        <f t="shared" si="0"/>
        <v>26</v>
      </c>
      <c r="B41" s="11" t="s">
        <v>19</v>
      </c>
      <c r="C41" s="27" t="s">
        <v>95</v>
      </c>
      <c r="D41" s="12" t="s">
        <v>2</v>
      </c>
      <c r="E41" s="13"/>
      <c r="F41" s="13"/>
      <c r="G41" s="36">
        <f>VLOOKUP(B41,[2]Sheet1!$B$16:$G$66,6,0)</f>
        <v>0</v>
      </c>
      <c r="H41" s="14">
        <f>VLOOKUP(B41,[2]Sheet1!$B$16:$H$66,7,0)</f>
        <v>0</v>
      </c>
      <c r="I41" s="14">
        <f>VLOOKUP(B41,[1]Brokers!$B$9:$AD$69,29,0)</f>
        <v>0</v>
      </c>
      <c r="J41" s="14">
        <f>VLOOKUP(B41,[2]Sheet1!$B$16:$J$66,9,0)</f>
        <v>0</v>
      </c>
      <c r="K41" s="32">
        <f>VLOOKUP(B41,[2]Sheet1!$B$16:$K$66,10,0)</f>
        <v>0</v>
      </c>
      <c r="L41" s="32">
        <f>VLOOKUP(B41,[2]Sheet1!$B$16:$L$66,11,0)</f>
        <v>264587586.00000003</v>
      </c>
      <c r="M41" s="28">
        <f>L41/$L$67</f>
        <v>2.3009586058515255E-4</v>
      </c>
      <c r="N41" s="1"/>
    </row>
    <row r="42" spans="1:14" x14ac:dyDescent="0.25">
      <c r="A42" s="10">
        <v>27</v>
      </c>
      <c r="B42" s="11" t="s">
        <v>27</v>
      </c>
      <c r="C42" s="27" t="s">
        <v>100</v>
      </c>
      <c r="D42" s="12" t="s">
        <v>2</v>
      </c>
      <c r="E42" s="13"/>
      <c r="F42" s="13"/>
      <c r="G42" s="36">
        <f>VLOOKUP(B42,[2]Sheet1!$B$16:$G$66,6,0)</f>
        <v>0</v>
      </c>
      <c r="H42" s="14">
        <f>VLOOKUP(B42,[2]Sheet1!$B$16:$H$66,7,0)</f>
        <v>9050703.7400000002</v>
      </c>
      <c r="I42" s="14">
        <f>VLOOKUP(B42,[1]Brokers!$B$9:$AD$69,29,0)</f>
        <v>0</v>
      </c>
      <c r="J42" s="14">
        <f>VLOOKUP(B42,[2]Sheet1!$B$16:$J$66,9,0)</f>
        <v>0</v>
      </c>
      <c r="K42" s="32">
        <f>VLOOKUP(B42,[2]Sheet1!$B$16:$K$66,10,0)</f>
        <v>9050703.7400000002</v>
      </c>
      <c r="L42" s="32">
        <f>VLOOKUP(B42,[2]Sheet1!$B$16:$L$66,11,0)</f>
        <v>260722296.09</v>
      </c>
      <c r="M42" s="28">
        <f>L42/$L$67</f>
        <v>2.2673445114906299E-4</v>
      </c>
      <c r="N42" s="1"/>
    </row>
    <row r="43" spans="1:14" x14ac:dyDescent="0.25">
      <c r="A43" s="10">
        <f t="shared" si="0"/>
        <v>28</v>
      </c>
      <c r="B43" s="11" t="s">
        <v>41</v>
      </c>
      <c r="C43" s="27" t="s">
        <v>103</v>
      </c>
      <c r="D43" s="12" t="s">
        <v>2</v>
      </c>
      <c r="E43" s="13" t="s">
        <v>2</v>
      </c>
      <c r="F43" s="13" t="s">
        <v>2</v>
      </c>
      <c r="G43" s="36">
        <f>VLOOKUP(B43,[2]Sheet1!$B$16:$G$66,6,0)</f>
        <v>0</v>
      </c>
      <c r="H43" s="14">
        <f>VLOOKUP(B43,[2]Sheet1!$B$16:$H$66,7,0)</f>
        <v>10479557.18</v>
      </c>
      <c r="I43" s="14">
        <f>VLOOKUP(B43,[1]Brokers!$B$9:$AD$69,29,0)</f>
        <v>0</v>
      </c>
      <c r="J43" s="14">
        <f>VLOOKUP(B43,[2]Sheet1!$B$16:$J$66,9,0)</f>
        <v>0</v>
      </c>
      <c r="K43" s="32">
        <f>VLOOKUP(B43,[2]Sheet1!$B$16:$K$66,10,0)</f>
        <v>10479557.18</v>
      </c>
      <c r="L43" s="32">
        <f>VLOOKUP(B43,[2]Sheet1!$B$16:$L$66,11,0)</f>
        <v>248583869.60000002</v>
      </c>
      <c r="M43" s="28">
        <f>L43/$L$67</f>
        <v>2.1617839395987135E-4</v>
      </c>
      <c r="N43" s="1"/>
    </row>
    <row r="44" spans="1:14" x14ac:dyDescent="0.25">
      <c r="A44" s="10">
        <f t="shared" si="0"/>
        <v>29</v>
      </c>
      <c r="B44" s="11" t="s">
        <v>22</v>
      </c>
      <c r="C44" s="27" t="s">
        <v>83</v>
      </c>
      <c r="D44" s="12" t="s">
        <v>2</v>
      </c>
      <c r="E44" s="13"/>
      <c r="F44" s="13"/>
      <c r="G44" s="36">
        <f>VLOOKUP(B44,[2]Sheet1!$B$16:$G$66,6,0)</f>
        <v>0</v>
      </c>
      <c r="H44" s="14">
        <f>VLOOKUP(B44,[2]Sheet1!$B$16:$H$66,7,0)</f>
        <v>3321537</v>
      </c>
      <c r="I44" s="14">
        <f>VLOOKUP(B44,[1]Brokers!$B$9:$AD$69,29,0)</f>
        <v>0</v>
      </c>
      <c r="J44" s="14">
        <f>VLOOKUP(B44,[2]Sheet1!$B$16:$J$66,9,0)</f>
        <v>0</v>
      </c>
      <c r="K44" s="32">
        <f>VLOOKUP(B44,[2]Sheet1!$B$16:$K$66,10,0)</f>
        <v>3321537</v>
      </c>
      <c r="L44" s="32">
        <f>VLOOKUP(B44,[2]Sheet1!$B$16:$L$66,11,0)</f>
        <v>243225742.86000001</v>
      </c>
      <c r="M44" s="28">
        <f>L44/$L$67</f>
        <v>2.1151875439777708E-4</v>
      </c>
      <c r="N44" s="1"/>
    </row>
    <row r="45" spans="1:14" x14ac:dyDescent="0.25">
      <c r="A45" s="10">
        <f t="shared" si="0"/>
        <v>30</v>
      </c>
      <c r="B45" s="11" t="s">
        <v>29</v>
      </c>
      <c r="C45" s="27" t="s">
        <v>91</v>
      </c>
      <c r="D45" s="12" t="s">
        <v>2</v>
      </c>
      <c r="E45" s="13"/>
      <c r="F45" s="13"/>
      <c r="G45" s="36">
        <f>VLOOKUP(B45,[2]Sheet1!$B$16:$G$66,6,0)</f>
        <v>0</v>
      </c>
      <c r="H45" s="14">
        <f>VLOOKUP(B45,[2]Sheet1!$B$16:$H$66,7,0)</f>
        <v>2799087.52</v>
      </c>
      <c r="I45" s="14">
        <f>VLOOKUP(B45,[1]Brokers!$B$9:$AD$69,29,0)</f>
        <v>0</v>
      </c>
      <c r="J45" s="14">
        <f>VLOOKUP(B45,[2]Sheet1!$B$16:$J$66,9,0)</f>
        <v>0</v>
      </c>
      <c r="K45" s="32">
        <f>VLOOKUP(B45,[2]Sheet1!$B$16:$K$66,10,0)</f>
        <v>2799087.52</v>
      </c>
      <c r="L45" s="32">
        <f>VLOOKUP(B45,[2]Sheet1!$B$16:$L$66,11,0)</f>
        <v>211954943.35999998</v>
      </c>
      <c r="M45" s="28">
        <f>L45/$L$67</f>
        <v>1.8432442668605192E-4</v>
      </c>
      <c r="N45" s="1"/>
    </row>
    <row r="46" spans="1:14" x14ac:dyDescent="0.25">
      <c r="A46" s="10">
        <f t="shared" si="0"/>
        <v>31</v>
      </c>
      <c r="B46" s="11" t="s">
        <v>38</v>
      </c>
      <c r="C46" s="27" t="s">
        <v>96</v>
      </c>
      <c r="D46" s="12" t="s">
        <v>2</v>
      </c>
      <c r="E46" s="13"/>
      <c r="F46" s="13"/>
      <c r="G46" s="36">
        <f>VLOOKUP(B46,[2]Sheet1!$B$16:$G$66,6,0)</f>
        <v>0</v>
      </c>
      <c r="H46" s="14">
        <f>VLOOKUP(B46,[2]Sheet1!$B$16:$H$66,7,0)</f>
        <v>509100</v>
      </c>
      <c r="I46" s="14">
        <f>VLOOKUP(B46,[1]Brokers!$B$9:$AD$69,29,0)</f>
        <v>0</v>
      </c>
      <c r="J46" s="14">
        <f>VLOOKUP(B46,[2]Sheet1!$B$16:$J$66,9,0)</f>
        <v>0</v>
      </c>
      <c r="K46" s="32">
        <f>VLOOKUP(B46,[2]Sheet1!$B$16:$K$66,10,0)</f>
        <v>509100</v>
      </c>
      <c r="L46" s="32">
        <f>VLOOKUP(B46,[2]Sheet1!$B$16:$L$66,11,0)</f>
        <v>208155597.90000001</v>
      </c>
      <c r="M46" s="28">
        <f>L46/$L$67</f>
        <v>1.8102036515960153E-4</v>
      </c>
      <c r="N46" s="1"/>
    </row>
    <row r="47" spans="1:14" x14ac:dyDescent="0.25">
      <c r="A47" s="10">
        <f t="shared" si="0"/>
        <v>32</v>
      </c>
      <c r="B47" s="11" t="s">
        <v>17</v>
      </c>
      <c r="C47" s="27" t="s">
        <v>112</v>
      </c>
      <c r="D47" s="12" t="s">
        <v>2</v>
      </c>
      <c r="E47" s="13"/>
      <c r="F47" s="13"/>
      <c r="G47" s="36">
        <f>VLOOKUP(B47,[2]Sheet1!$B$16:$G$66,6,0)</f>
        <v>0</v>
      </c>
      <c r="H47" s="14">
        <f>VLOOKUP(B47,[2]Sheet1!$B$16:$H$66,7,0)</f>
        <v>5723001</v>
      </c>
      <c r="I47" s="14">
        <f>VLOOKUP(B47,[1]Brokers!$B$9:$AD$69,29,0)</f>
        <v>0</v>
      </c>
      <c r="J47" s="14">
        <f>VLOOKUP(B47,[2]Sheet1!$B$16:$J$66,9,0)</f>
        <v>0</v>
      </c>
      <c r="K47" s="32">
        <f>VLOOKUP(B47,[2]Sheet1!$B$16:$K$66,10,0)</f>
        <v>5723001</v>
      </c>
      <c r="L47" s="32">
        <f>VLOOKUP(B47,[2]Sheet1!$B$16:$L$66,11,0)</f>
        <v>193391664.03</v>
      </c>
      <c r="M47" s="28">
        <f>L47/$L$67</f>
        <v>1.6818106260275392E-4</v>
      </c>
      <c r="N47" s="1"/>
    </row>
    <row r="48" spans="1:14" x14ac:dyDescent="0.25">
      <c r="A48" s="10">
        <f t="shared" si="0"/>
        <v>33</v>
      </c>
      <c r="B48" s="11" t="s">
        <v>4</v>
      </c>
      <c r="C48" s="27" t="s">
        <v>88</v>
      </c>
      <c r="D48" s="12" t="s">
        <v>2</v>
      </c>
      <c r="E48" s="13"/>
      <c r="F48" s="13" t="s">
        <v>2</v>
      </c>
      <c r="G48" s="36">
        <f>VLOOKUP(B48,[2]Sheet1!$B$16:$G$66,6,0)</f>
        <v>0</v>
      </c>
      <c r="H48" s="14">
        <f>VLOOKUP(B48,[2]Sheet1!$B$16:$H$66,7,0)</f>
        <v>2211885.6799999997</v>
      </c>
      <c r="I48" s="14">
        <f>VLOOKUP(B48,[1]Brokers!$B$9:$AD$69,29,0)</f>
        <v>0</v>
      </c>
      <c r="J48" s="14">
        <f>VLOOKUP(B48,[2]Sheet1!$B$16:$J$66,9,0)</f>
        <v>0</v>
      </c>
      <c r="K48" s="32">
        <f>VLOOKUP(B48,[2]Sheet1!$B$16:$K$66,10,0)</f>
        <v>2211885.6799999997</v>
      </c>
      <c r="L48" s="32">
        <f>VLOOKUP(B48,[2]Sheet1!$B$16:$L$66,11,0)</f>
        <v>181263199.45999998</v>
      </c>
      <c r="M48" s="28">
        <f>L48/$L$67</f>
        <v>1.5763366869436893E-4</v>
      </c>
    </row>
    <row r="49" spans="1:14" x14ac:dyDescent="0.25">
      <c r="A49" s="10">
        <f t="shared" ref="A49:A64" si="1">+A48+1</f>
        <v>34</v>
      </c>
      <c r="B49" s="11" t="s">
        <v>30</v>
      </c>
      <c r="C49" s="27" t="s">
        <v>92</v>
      </c>
      <c r="D49" s="12" t="s">
        <v>2</v>
      </c>
      <c r="E49" s="13"/>
      <c r="F49" s="13"/>
      <c r="G49" s="36">
        <f>VLOOKUP(B49,[2]Sheet1!$B$16:$G$66,6,0)</f>
        <v>0</v>
      </c>
      <c r="H49" s="14">
        <f>VLOOKUP(B49,[2]Sheet1!$B$16:$H$66,7,0)</f>
        <v>18414285.300000001</v>
      </c>
      <c r="I49" s="14">
        <f>VLOOKUP(B49,[1]Brokers!$B$9:$AD$69,29,0)</f>
        <v>0</v>
      </c>
      <c r="J49" s="14">
        <f>VLOOKUP(B49,[2]Sheet1!$B$16:$J$66,9,0)</f>
        <v>0</v>
      </c>
      <c r="K49" s="32">
        <f>VLOOKUP(B49,[2]Sheet1!$B$16:$K$66,10,0)</f>
        <v>18414285.300000001</v>
      </c>
      <c r="L49" s="32">
        <f>VLOOKUP(B49,[2]Sheet1!$B$16:$L$66,11,0)</f>
        <v>179088445.12</v>
      </c>
      <c r="M49" s="28">
        <f>L49/$L$67</f>
        <v>1.5574241605100574E-4</v>
      </c>
    </row>
    <row r="50" spans="1:14" s="16" customFormat="1" x14ac:dyDescent="0.25">
      <c r="A50" s="10">
        <f t="shared" si="1"/>
        <v>35</v>
      </c>
      <c r="B50" s="11" t="s">
        <v>42</v>
      </c>
      <c r="C50" s="27" t="s">
        <v>42</v>
      </c>
      <c r="D50" s="12" t="s">
        <v>2</v>
      </c>
      <c r="E50" s="13"/>
      <c r="F50" s="13"/>
      <c r="G50" s="36">
        <f>VLOOKUP(B50,[2]Sheet1!$B$16:$G$66,6,0)</f>
        <v>0</v>
      </c>
      <c r="H50" s="14">
        <f>VLOOKUP(B50,[2]Sheet1!$B$16:$H$66,7,0)</f>
        <v>1633920</v>
      </c>
      <c r="I50" s="14">
        <f>VLOOKUP(B50,[1]Brokers!$B$9:$AD$69,29,0)</f>
        <v>0</v>
      </c>
      <c r="J50" s="14">
        <f>VLOOKUP(B50,[2]Sheet1!$B$16:$J$66,9,0)</f>
        <v>0</v>
      </c>
      <c r="K50" s="32">
        <f>VLOOKUP(B50,[2]Sheet1!$B$16:$K$66,10,0)</f>
        <v>1633920</v>
      </c>
      <c r="L50" s="32">
        <f>VLOOKUP(B50,[2]Sheet1!$B$16:$L$66,11,0)</f>
        <v>110066938.09999999</v>
      </c>
      <c r="M50" s="28">
        <f>L50/$L$67</f>
        <v>9.5718575564963251E-5</v>
      </c>
      <c r="N50" s="15"/>
    </row>
    <row r="51" spans="1:14" x14ac:dyDescent="0.25">
      <c r="A51" s="10">
        <f t="shared" si="1"/>
        <v>36</v>
      </c>
      <c r="B51" s="11" t="s">
        <v>21</v>
      </c>
      <c r="C51" s="27" t="s">
        <v>89</v>
      </c>
      <c r="D51" s="12" t="s">
        <v>2</v>
      </c>
      <c r="E51" s="13"/>
      <c r="F51" s="13"/>
      <c r="G51" s="36">
        <f>VLOOKUP(B51,[2]Sheet1!$B$16:$G$66,6,0)</f>
        <v>0</v>
      </c>
      <c r="H51" s="14">
        <f>VLOOKUP(B51,[2]Sheet1!$B$16:$H$66,7,0)</f>
        <v>6517881</v>
      </c>
      <c r="I51" s="14">
        <f>VLOOKUP(B51,[1]Brokers!$B$9:$AD$69,29,0)</f>
        <v>0</v>
      </c>
      <c r="J51" s="14">
        <f>VLOOKUP(B51,[2]Sheet1!$B$16:$J$66,9,0)</f>
        <v>0</v>
      </c>
      <c r="K51" s="32">
        <f>VLOOKUP(B51,[2]Sheet1!$B$16:$K$66,10,0)</f>
        <v>6517881</v>
      </c>
      <c r="L51" s="32">
        <f>VLOOKUP(B51,[2]Sheet1!$B$16:$L$66,11,0)</f>
        <v>109429985.78999999</v>
      </c>
      <c r="M51" s="28">
        <f>L51/$L$67</f>
        <v>9.516465656922794E-5</v>
      </c>
    </row>
    <row r="52" spans="1:14" x14ac:dyDescent="0.25">
      <c r="A52" s="10">
        <f t="shared" si="1"/>
        <v>37</v>
      </c>
      <c r="B52" s="11" t="s">
        <v>31</v>
      </c>
      <c r="C52" s="27" t="s">
        <v>80</v>
      </c>
      <c r="D52" s="12" t="s">
        <v>2</v>
      </c>
      <c r="E52" s="13"/>
      <c r="F52" s="13"/>
      <c r="G52" s="36">
        <f>VLOOKUP(B52,[2]Sheet1!$B$16:$G$66,6,0)</f>
        <v>0</v>
      </c>
      <c r="H52" s="14">
        <f>VLOOKUP(B52,[2]Sheet1!$B$16:$H$66,7,0)</f>
        <v>0</v>
      </c>
      <c r="I52" s="14">
        <f>VLOOKUP(B52,[1]Brokers!$B$9:$AD$69,29,0)</f>
        <v>0</v>
      </c>
      <c r="J52" s="14">
        <f>VLOOKUP(B52,[2]Sheet1!$B$16:$J$66,9,0)</f>
        <v>0</v>
      </c>
      <c r="K52" s="32">
        <f>VLOOKUP(B52,[2]Sheet1!$B$16:$K$66,10,0)</f>
        <v>0</v>
      </c>
      <c r="L52" s="32">
        <f>VLOOKUP(B52,[2]Sheet1!$B$16:$L$66,11,0)</f>
        <v>70915664.700000003</v>
      </c>
      <c r="M52" s="28">
        <f>L52/$L$67</f>
        <v>6.1671075143013786E-5</v>
      </c>
    </row>
    <row r="53" spans="1:14" x14ac:dyDescent="0.25">
      <c r="A53" s="10">
        <f t="shared" si="1"/>
        <v>38</v>
      </c>
      <c r="B53" s="11" t="s">
        <v>14</v>
      </c>
      <c r="C53" s="27" t="s">
        <v>87</v>
      </c>
      <c r="D53" s="12" t="s">
        <v>2</v>
      </c>
      <c r="E53" s="13" t="s">
        <v>2</v>
      </c>
      <c r="F53" s="13" t="s">
        <v>2</v>
      </c>
      <c r="G53" s="36">
        <f>VLOOKUP(B53,[2]Sheet1!$B$16:$G$66,6,0)</f>
        <v>0</v>
      </c>
      <c r="H53" s="14">
        <f>VLOOKUP(B53,[2]Sheet1!$B$16:$H$66,7,0)</f>
        <v>12375246.770000001</v>
      </c>
      <c r="I53" s="14">
        <f>VLOOKUP(B53,[1]Brokers!$B$9:$AD$69,29,0)</f>
        <v>0</v>
      </c>
      <c r="J53" s="14">
        <f>VLOOKUP(B53,[2]Sheet1!$B$16:$J$66,9,0)</f>
        <v>0</v>
      </c>
      <c r="K53" s="32">
        <f>VLOOKUP(B53,[2]Sheet1!$B$16:$K$66,10,0)</f>
        <v>12375246.770000001</v>
      </c>
      <c r="L53" s="32">
        <f>VLOOKUP(B53,[2]Sheet1!$B$16:$L$66,11,0)</f>
        <v>50441876.289999999</v>
      </c>
      <c r="M53" s="28">
        <f>L53/$L$67</f>
        <v>4.3866256576668531E-5</v>
      </c>
    </row>
    <row r="54" spans="1:14" x14ac:dyDescent="0.25">
      <c r="A54" s="10">
        <f t="shared" si="1"/>
        <v>39</v>
      </c>
      <c r="B54" s="11" t="s">
        <v>28</v>
      </c>
      <c r="C54" s="27" t="s">
        <v>94</v>
      </c>
      <c r="D54" s="12" t="s">
        <v>2</v>
      </c>
      <c r="E54" s="13"/>
      <c r="F54" s="13"/>
      <c r="G54" s="36">
        <f>VLOOKUP(B54,[2]Sheet1!$B$16:$G$66,6,0)</f>
        <v>0</v>
      </c>
      <c r="H54" s="14">
        <f>VLOOKUP(B54,[2]Sheet1!$B$16:$H$66,7,0)</f>
        <v>644000</v>
      </c>
      <c r="I54" s="14">
        <f>VLOOKUP(B54,[1]Brokers!$B$9:$AD$69,29,0)</f>
        <v>0</v>
      </c>
      <c r="J54" s="14">
        <f>VLOOKUP(B54,[2]Sheet1!$B$16:$J$66,9,0)</f>
        <v>0</v>
      </c>
      <c r="K54" s="32">
        <f>VLOOKUP(B54,[2]Sheet1!$B$16:$K$66,10,0)</f>
        <v>644000</v>
      </c>
      <c r="L54" s="32">
        <f>VLOOKUP(B54,[2]Sheet1!$B$16:$L$66,11,0)</f>
        <v>49183744.759999998</v>
      </c>
      <c r="M54" s="28">
        <f>L54/$L$67</f>
        <v>4.2772135489957134E-5</v>
      </c>
    </row>
    <row r="55" spans="1:14" x14ac:dyDescent="0.25">
      <c r="A55" s="10">
        <f t="shared" si="1"/>
        <v>40</v>
      </c>
      <c r="B55" s="11" t="s">
        <v>108</v>
      </c>
      <c r="C55" s="27" t="s">
        <v>109</v>
      </c>
      <c r="D55" s="12" t="s">
        <v>2</v>
      </c>
      <c r="E55" s="13"/>
      <c r="F55" s="13" t="s">
        <v>2</v>
      </c>
      <c r="G55" s="36">
        <f>VLOOKUP(B55,[2]Sheet1!$B$16:$G$66,6,0)</f>
        <v>0</v>
      </c>
      <c r="H55" s="14">
        <f>VLOOKUP(B55,[2]Sheet1!$B$16:$H$66,7,0)</f>
        <v>1769176</v>
      </c>
      <c r="I55" s="14">
        <v>0</v>
      </c>
      <c r="J55" s="14">
        <f>VLOOKUP(B55,[2]Sheet1!$B$16:$J$66,9,0)</f>
        <v>0</v>
      </c>
      <c r="K55" s="32">
        <f>VLOOKUP(B55,[2]Sheet1!$B$16:$K$66,10,0)</f>
        <v>1769176</v>
      </c>
      <c r="L55" s="32">
        <f>VLOOKUP(B55,[2]Sheet1!$B$16:$L$66,11,0)</f>
        <v>48183980.769999996</v>
      </c>
      <c r="M55" s="28">
        <f>L55/$L$67</f>
        <v>4.1902701065089234E-5</v>
      </c>
    </row>
    <row r="56" spans="1:14" x14ac:dyDescent="0.25">
      <c r="A56" s="10">
        <f t="shared" si="1"/>
        <v>41</v>
      </c>
      <c r="B56" s="11" t="s">
        <v>20</v>
      </c>
      <c r="C56" s="27" t="s">
        <v>74</v>
      </c>
      <c r="D56" s="12" t="s">
        <v>2</v>
      </c>
      <c r="E56" s="13"/>
      <c r="F56" s="13"/>
      <c r="G56" s="36">
        <f>VLOOKUP(B56,[2]Sheet1!$B$16:$G$66,6,0)</f>
        <v>0</v>
      </c>
      <c r="H56" s="14">
        <f>VLOOKUP(B56,[2]Sheet1!$B$16:$H$66,7,0)</f>
        <v>0</v>
      </c>
      <c r="I56" s="14">
        <f>VLOOKUP(B56,[1]Brokers!$B$9:$AD$69,29,0)</f>
        <v>0</v>
      </c>
      <c r="J56" s="14">
        <f>VLOOKUP(B56,[2]Sheet1!$B$16:$J$66,9,0)</f>
        <v>0</v>
      </c>
      <c r="K56" s="32">
        <f>VLOOKUP(B56,[2]Sheet1!$B$16:$K$66,10,0)</f>
        <v>0</v>
      </c>
      <c r="L56" s="32">
        <f>VLOOKUP(B56,[2]Sheet1!$B$16:$L$66,11,0)</f>
        <v>36077420.219999999</v>
      </c>
      <c r="M56" s="28">
        <f>L56/$L$67</f>
        <v>3.1374355761396465E-5</v>
      </c>
    </row>
    <row r="57" spans="1:14" x14ac:dyDescent="0.25">
      <c r="A57" s="10">
        <f t="shared" si="1"/>
        <v>42</v>
      </c>
      <c r="B57" s="11" t="s">
        <v>32</v>
      </c>
      <c r="C57" s="27" t="s">
        <v>98</v>
      </c>
      <c r="D57" s="12" t="s">
        <v>2</v>
      </c>
      <c r="E57" s="13"/>
      <c r="F57" s="13"/>
      <c r="G57" s="36">
        <f>VLOOKUP(B57,[2]Sheet1!$B$16:$G$66,6,0)</f>
        <v>0</v>
      </c>
      <c r="H57" s="14">
        <f>VLOOKUP(B57,[2]Sheet1!$B$16:$H$66,7,0)</f>
        <v>6381896.5999999996</v>
      </c>
      <c r="I57" s="14">
        <f>VLOOKUP(B57,[1]Brokers!$B$9:$AD$69,29,0)</f>
        <v>0</v>
      </c>
      <c r="J57" s="14">
        <f>VLOOKUP(B57,[2]Sheet1!$B$16:$J$66,9,0)</f>
        <v>0</v>
      </c>
      <c r="K57" s="32">
        <f>VLOOKUP(B57,[2]Sheet1!$B$16:$K$66,10,0)</f>
        <v>6381896.5999999996</v>
      </c>
      <c r="L57" s="32">
        <f>VLOOKUP(B57,[2]Sheet1!$B$16:$L$66,11,0)</f>
        <v>36062530.789999999</v>
      </c>
      <c r="M57" s="28">
        <f>L57/$L$67</f>
        <v>3.1361407322426724E-5</v>
      </c>
    </row>
    <row r="58" spans="1:14" x14ac:dyDescent="0.25">
      <c r="A58" s="10">
        <v>43</v>
      </c>
      <c r="B58" s="11" t="s">
        <v>63</v>
      </c>
      <c r="C58" s="27" t="s">
        <v>64</v>
      </c>
      <c r="D58" s="12" t="s">
        <v>2</v>
      </c>
      <c r="E58" s="13"/>
      <c r="F58" s="13"/>
      <c r="G58" s="36">
        <f>VLOOKUP(B58,[2]Sheet1!$B$16:$G$66,6,0)</f>
        <v>0</v>
      </c>
      <c r="H58" s="14">
        <f>VLOOKUP(B58,[2]Sheet1!$B$16:$H$66,7,0)</f>
        <v>1010745.51</v>
      </c>
      <c r="I58" s="14">
        <f>VLOOKUP(B58,[1]Brokers!$B$9:$AD$69,29,0)</f>
        <v>0</v>
      </c>
      <c r="J58" s="14">
        <f>VLOOKUP(B58,[2]Sheet1!$B$16:$J$66,9,0)</f>
        <v>0</v>
      </c>
      <c r="K58" s="32">
        <f>VLOOKUP(B58,[2]Sheet1!$B$16:$K$66,10,0)</f>
        <v>1010745.51</v>
      </c>
      <c r="L58" s="32">
        <f>VLOOKUP(B58,[2]Sheet1!$B$16:$L$66,11,0)</f>
        <v>32530087.760000002</v>
      </c>
      <c r="M58" s="28">
        <f>L58/$L$67</f>
        <v>2.8289454736730306E-5</v>
      </c>
    </row>
    <row r="59" spans="1:14" x14ac:dyDescent="0.25">
      <c r="A59" s="10">
        <f t="shared" si="1"/>
        <v>44</v>
      </c>
      <c r="B59" s="11" t="s">
        <v>37</v>
      </c>
      <c r="C59" s="27" t="s">
        <v>102</v>
      </c>
      <c r="D59" s="12" t="s">
        <v>2</v>
      </c>
      <c r="E59" s="13"/>
      <c r="F59" s="13"/>
      <c r="G59" s="36">
        <f>VLOOKUP(B59,[2]Sheet1!$B$16:$G$66,6,0)</f>
        <v>0</v>
      </c>
      <c r="H59" s="14">
        <f>VLOOKUP(B59,[2]Sheet1!$B$16:$H$66,7,0)</f>
        <v>15687</v>
      </c>
      <c r="I59" s="14">
        <f>VLOOKUP(B59,[1]Brokers!$B$9:$AD$69,29,0)</f>
        <v>0</v>
      </c>
      <c r="J59" s="14">
        <f>VLOOKUP(B59,[2]Sheet1!$B$16:$J$66,9,0)</f>
        <v>0</v>
      </c>
      <c r="K59" s="32">
        <f>VLOOKUP(B59,[2]Sheet1!$B$16:$K$66,10,0)</f>
        <v>15687</v>
      </c>
      <c r="L59" s="32">
        <f>VLOOKUP(B59,[2]Sheet1!$B$16:$L$66,11,0)</f>
        <v>26705733.670000002</v>
      </c>
      <c r="M59" s="28">
        <f>L59/$L$67</f>
        <v>2.3224365376524256E-5</v>
      </c>
    </row>
    <row r="60" spans="1:14" x14ac:dyDescent="0.25">
      <c r="A60" s="10">
        <v>45</v>
      </c>
      <c r="B60" s="11" t="s">
        <v>34</v>
      </c>
      <c r="C60" s="27" t="s">
        <v>90</v>
      </c>
      <c r="D60" s="12" t="s">
        <v>2</v>
      </c>
      <c r="E60" s="13"/>
      <c r="F60" s="13"/>
      <c r="G60" s="36">
        <f>VLOOKUP(B60,[2]Sheet1!$B$16:$G$66,6,0)</f>
        <v>0</v>
      </c>
      <c r="H60" s="14">
        <f>VLOOKUP(B60,[2]Sheet1!$B$16:$H$66,7,0)</f>
        <v>0</v>
      </c>
      <c r="I60" s="14">
        <f>VLOOKUP(B60,[1]Brokers!$B$9:$AD$69,29,0)</f>
        <v>0</v>
      </c>
      <c r="J60" s="14">
        <f>VLOOKUP(B60,[2]Sheet1!$B$16:$J$66,9,0)</f>
        <v>0</v>
      </c>
      <c r="K60" s="32">
        <f>VLOOKUP(B60,[2]Sheet1!$B$16:$K$66,10,0)</f>
        <v>0</v>
      </c>
      <c r="L60" s="32">
        <f>VLOOKUP(B60,[2]Sheet1!$B$16:$L$66,11,0)</f>
        <v>155800</v>
      </c>
      <c r="M60" s="28">
        <f>L60/$L$67</f>
        <v>1.354898603563614E-7</v>
      </c>
    </row>
    <row r="61" spans="1:14" x14ac:dyDescent="0.25">
      <c r="A61" s="10">
        <f t="shared" si="1"/>
        <v>46</v>
      </c>
      <c r="B61" s="11" t="s">
        <v>60</v>
      </c>
      <c r="C61" s="27" t="s">
        <v>97</v>
      </c>
      <c r="D61" s="12" t="s">
        <v>2</v>
      </c>
      <c r="E61" s="13"/>
      <c r="F61" s="13"/>
      <c r="G61" s="36">
        <f>VLOOKUP(B61,[2]Sheet1!$B$16:$G$66,6,0)</f>
        <v>0</v>
      </c>
      <c r="H61" s="14">
        <f>VLOOKUP(B61,[2]Sheet1!$B$16:$H$66,7,0)</f>
        <v>0</v>
      </c>
      <c r="I61" s="14">
        <f>VLOOKUP(B61,[1]Brokers!$B$9:$AD$69,29,0)</f>
        <v>0</v>
      </c>
      <c r="J61" s="14">
        <f>VLOOKUP(B61,[2]Sheet1!$B$16:$J$66,9,0)</f>
        <v>0</v>
      </c>
      <c r="K61" s="32">
        <f>VLOOKUP(B61,[2]Sheet1!$B$16:$K$66,10,0)</f>
        <v>0</v>
      </c>
      <c r="L61" s="32">
        <f>VLOOKUP(B61,[2]Sheet1!$B$16:$L$66,11,0)</f>
        <v>0</v>
      </c>
      <c r="M61" s="28">
        <f>L61/$L$67</f>
        <v>0</v>
      </c>
    </row>
    <row r="62" spans="1:14" x14ac:dyDescent="0.25">
      <c r="A62" s="10">
        <f t="shared" si="1"/>
        <v>47</v>
      </c>
      <c r="B62" s="11" t="s">
        <v>25</v>
      </c>
      <c r="C62" s="27" t="s">
        <v>99</v>
      </c>
      <c r="D62" s="12" t="s">
        <v>2</v>
      </c>
      <c r="E62" s="13" t="s">
        <v>2</v>
      </c>
      <c r="F62" s="13" t="s">
        <v>2</v>
      </c>
      <c r="G62" s="36">
        <f>VLOOKUP(B62,[2]Sheet1!$B$16:$G$66,6,0)</f>
        <v>0</v>
      </c>
      <c r="H62" s="14">
        <f>VLOOKUP(B62,[2]Sheet1!$B$16:$H$66,7,0)</f>
        <v>0</v>
      </c>
      <c r="I62" s="14">
        <f>VLOOKUP(B62,[1]Brokers!$B$9:$AD$69,29,0)</f>
        <v>0</v>
      </c>
      <c r="J62" s="14">
        <f>VLOOKUP(B62,[2]Sheet1!$B$16:$J$66,9,0)</f>
        <v>0</v>
      </c>
      <c r="K62" s="32">
        <f>VLOOKUP(B62,[2]Sheet1!$B$16:$K$66,10,0)</f>
        <v>0</v>
      </c>
      <c r="L62" s="32">
        <f>VLOOKUP(B62,[2]Sheet1!$B$16:$L$66,11,0)</f>
        <v>0</v>
      </c>
      <c r="M62" s="28">
        <v>0</v>
      </c>
    </row>
    <row r="63" spans="1:14" x14ac:dyDescent="0.25">
      <c r="A63" s="10">
        <f t="shared" si="1"/>
        <v>48</v>
      </c>
      <c r="B63" s="11" t="s">
        <v>26</v>
      </c>
      <c r="C63" s="27" t="s">
        <v>119</v>
      </c>
      <c r="D63" s="12" t="s">
        <v>2</v>
      </c>
      <c r="E63" s="13"/>
      <c r="F63" s="13"/>
      <c r="G63" s="36">
        <f>VLOOKUP(B63,[2]Sheet1!$B$16:$G$66,6,0)</f>
        <v>0</v>
      </c>
      <c r="H63" s="14">
        <f>VLOOKUP(B63,[2]Sheet1!$B$16:$H$66,7,0)</f>
        <v>0</v>
      </c>
      <c r="I63" s="14">
        <f>VLOOKUP(B63,[1]Brokers!$B$9:$AD$69,29,0)</f>
        <v>0</v>
      </c>
      <c r="J63" s="14">
        <f>VLOOKUP(B63,[2]Sheet1!$B$16:$J$66,9,0)</f>
        <v>0</v>
      </c>
      <c r="K63" s="32">
        <f>VLOOKUP(B63,[2]Sheet1!$B$16:$K$66,10,0)</f>
        <v>0</v>
      </c>
      <c r="L63" s="32">
        <f>VLOOKUP(B63,[2]Sheet1!$B$16:$L$66,11,0)</f>
        <v>0</v>
      </c>
      <c r="M63" s="28">
        <f>L63/$L$67</f>
        <v>0</v>
      </c>
    </row>
    <row r="64" spans="1:14" x14ac:dyDescent="0.25">
      <c r="A64" s="10">
        <f t="shared" si="1"/>
        <v>49</v>
      </c>
      <c r="B64" s="11" t="s">
        <v>62</v>
      </c>
      <c r="C64" s="27" t="s">
        <v>84</v>
      </c>
      <c r="D64" s="12" t="s">
        <v>2</v>
      </c>
      <c r="E64" s="13"/>
      <c r="F64" s="13"/>
      <c r="G64" s="36">
        <f>VLOOKUP(B64,[2]Sheet1!$B$16:$G$66,6,0)</f>
        <v>0</v>
      </c>
      <c r="H64" s="14">
        <f>VLOOKUP(B64,[2]Sheet1!$B$16:$H$66,7,0)</f>
        <v>0</v>
      </c>
      <c r="I64" s="14">
        <f>VLOOKUP(B64,[1]Brokers!$B$9:$AD$69,29,0)</f>
        <v>0</v>
      </c>
      <c r="J64" s="14">
        <f>VLOOKUP(B64,[2]Sheet1!$B$16:$J$66,9,0)</f>
        <v>0</v>
      </c>
      <c r="K64" s="32">
        <f>VLOOKUP(B64,[2]Sheet1!$B$16:$K$66,10,0)</f>
        <v>0</v>
      </c>
      <c r="L64" s="32">
        <f>VLOOKUP(B64,[2]Sheet1!$B$16:$L$66,11,0)</f>
        <v>0</v>
      </c>
      <c r="M64" s="28">
        <f>L64/$L$67</f>
        <v>0</v>
      </c>
    </row>
    <row r="65" spans="1:14" x14ac:dyDescent="0.25">
      <c r="A65" s="10">
        <v>50</v>
      </c>
      <c r="B65" s="11" t="s">
        <v>43</v>
      </c>
      <c r="C65" s="27" t="s">
        <v>43</v>
      </c>
      <c r="D65" s="12" t="s">
        <v>2</v>
      </c>
      <c r="E65" s="13"/>
      <c r="F65" s="13"/>
      <c r="G65" s="36">
        <f>VLOOKUP(B65,[2]Sheet1!$B$16:$G$66,6,0)</f>
        <v>0</v>
      </c>
      <c r="H65" s="14">
        <f>VLOOKUP(B65,[2]Sheet1!$B$16:$H$66,7,0)</f>
        <v>0</v>
      </c>
      <c r="I65" s="14">
        <f>VLOOKUP(B65,[1]Brokers!$B$9:$AD$69,29,0)</f>
        <v>0</v>
      </c>
      <c r="J65" s="14">
        <f>VLOOKUP(B65,[2]Sheet1!$B$16:$J$66,9,0)</f>
        <v>0</v>
      </c>
      <c r="K65" s="32">
        <f>VLOOKUP(B65,[2]Sheet1!$B$16:$K$66,10,0)</f>
        <v>0</v>
      </c>
      <c r="L65" s="32">
        <f>VLOOKUP(B65,[2]Sheet1!$B$16:$L$66,11,0)</f>
        <v>0</v>
      </c>
      <c r="M65" s="28">
        <f>L65/$L$67</f>
        <v>0</v>
      </c>
    </row>
    <row r="66" spans="1:14" x14ac:dyDescent="0.25">
      <c r="A66" s="10">
        <v>51</v>
      </c>
      <c r="B66" s="11" t="s">
        <v>113</v>
      </c>
      <c r="C66" s="27" t="s">
        <v>114</v>
      </c>
      <c r="D66" s="12" t="s">
        <v>2</v>
      </c>
      <c r="E66" s="13"/>
      <c r="F66" s="13"/>
      <c r="G66" s="36">
        <f>VLOOKUP(B66,[2]Sheet1!$B$16:$G$66,6,0)</f>
        <v>0</v>
      </c>
      <c r="H66" s="14">
        <f>VLOOKUP(B66,[2]Sheet1!$B$16:$H$66,7,0)</f>
        <v>0</v>
      </c>
      <c r="I66" s="14"/>
      <c r="J66" s="14">
        <f>VLOOKUP(B66,[2]Sheet1!$B$16:$J$66,9,0)</f>
        <v>0</v>
      </c>
      <c r="K66" s="32">
        <f>VLOOKUP(B66,[2]Sheet1!$B$16:$K$66,10,0)</f>
        <v>0</v>
      </c>
      <c r="L66" s="32">
        <f>VLOOKUP(B66,[2]Sheet1!$B$16:$L$66,11,0)</f>
        <v>0</v>
      </c>
      <c r="M66" s="28">
        <v>0</v>
      </c>
    </row>
    <row r="67" spans="1:14" ht="16.5" customHeight="1" thickBot="1" x14ac:dyDescent="0.3">
      <c r="A67" s="43" t="s">
        <v>51</v>
      </c>
      <c r="B67" s="44"/>
      <c r="C67" s="45"/>
      <c r="D67" s="24">
        <f>COUNTA(D16:D66)</f>
        <v>51</v>
      </c>
      <c r="E67" s="24">
        <f>COUNTA(E16:E66)</f>
        <v>16</v>
      </c>
      <c r="F67" s="24">
        <f>COUNTA(F16:F66)</f>
        <v>15</v>
      </c>
      <c r="G67" s="35">
        <v>20000000000</v>
      </c>
      <c r="H67" s="33">
        <v>20337387108.240002</v>
      </c>
      <c r="I67" s="29">
        <f>SUM(I16:I66)</f>
        <v>0</v>
      </c>
      <c r="J67" s="33">
        <v>2607309400</v>
      </c>
      <c r="K67" s="34">
        <v>42944696508.239998</v>
      </c>
      <c r="L67" s="29">
        <v>1149901546803.72</v>
      </c>
      <c r="M67" s="30">
        <f>SUM(M16:M66)</f>
        <v>0.99999999999999989</v>
      </c>
      <c r="N67" s="17"/>
    </row>
    <row r="68" spans="1:14" x14ac:dyDescent="0.25">
      <c r="K68" s="19" t="s">
        <v>107</v>
      </c>
      <c r="M68" s="18"/>
      <c r="N68" s="17"/>
    </row>
    <row r="69" spans="1:14" ht="27.6" customHeight="1" x14ac:dyDescent="0.25">
      <c r="B69" s="42" t="s">
        <v>52</v>
      </c>
      <c r="C69" s="42"/>
      <c r="D69" s="7"/>
      <c r="E69" s="7"/>
      <c r="F69" s="7"/>
      <c r="G69" s="7"/>
      <c r="I69" s="20"/>
      <c r="K69" s="18"/>
      <c r="L69" s="1" t="s">
        <v>107</v>
      </c>
      <c r="N69" s="17"/>
    </row>
    <row r="70" spans="1:14" ht="27.6" customHeight="1" x14ac:dyDescent="0.25">
      <c r="C70" s="23"/>
      <c r="D70" s="23"/>
      <c r="E70" s="23"/>
      <c r="F70" s="23"/>
      <c r="G70" s="23"/>
      <c r="H70" s="2" t="s">
        <v>107</v>
      </c>
      <c r="I70" s="20">
        <f>SUM(I16:I66)</f>
        <v>0</v>
      </c>
      <c r="J70" s="18" t="s">
        <v>107</v>
      </c>
      <c r="K70" s="18" t="s">
        <v>107</v>
      </c>
      <c r="L70" s="18" t="s">
        <v>107</v>
      </c>
      <c r="M70" s="18">
        <f>SUM(K70:L70)</f>
        <v>0</v>
      </c>
      <c r="N70" s="17"/>
    </row>
    <row r="71" spans="1:14" x14ac:dyDescent="0.25">
      <c r="N71" s="17"/>
    </row>
    <row r="72" spans="1:14" x14ac:dyDescent="0.25">
      <c r="N72" s="17"/>
    </row>
  </sheetData>
  <autoFilter ref="E15:F67" xr:uid="{00000000-0009-0000-0000-000001000000}"/>
  <sortState xmlns:xlrd2="http://schemas.microsoft.com/office/spreadsheetml/2017/richdata2" ref="B16:M66">
    <sortCondition descending="1" ref="M16:M66"/>
  </sortState>
  <mergeCells count="14">
    <mergeCell ref="L11:M11"/>
    <mergeCell ref="K14:K15"/>
    <mergeCell ref="L14:L15"/>
    <mergeCell ref="D9:J9"/>
    <mergeCell ref="B69:C69"/>
    <mergeCell ref="A67:C67"/>
    <mergeCell ref="M14:M15"/>
    <mergeCell ref="A12:A15"/>
    <mergeCell ref="B12:B15"/>
    <mergeCell ref="C12:C15"/>
    <mergeCell ref="D12:F14"/>
    <mergeCell ref="H14:J14"/>
    <mergeCell ref="L12:M13"/>
    <mergeCell ref="G12:K13"/>
  </mergeCells>
  <pageMargins left="0.7" right="0.7" top="0.75" bottom="0.75" header="0.3" footer="0.3"/>
  <pageSetup paperSize="9"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Chart1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Ulziibat</dc:creator>
  <cp:lastModifiedBy>Ganchimeg</cp:lastModifiedBy>
  <cp:lastPrinted>2023-08-10T06:54:45Z</cp:lastPrinted>
  <dcterms:created xsi:type="dcterms:W3CDTF">2017-06-09T07:51:20Z</dcterms:created>
  <dcterms:modified xsi:type="dcterms:W3CDTF">2023-09-11T03:00:56Z</dcterms:modified>
</cp:coreProperties>
</file>