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BC6AA74A-B3D2-403A-BF08-845B62B83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Sheet1!$A$15:$M$67</definedName>
    <definedName name="_xlnm.Print_Area" localSheetId="0">Sheet1!$A$1:$L$69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8" i="1"/>
  <c r="J19" i="1"/>
  <c r="J22" i="1"/>
  <c r="J21" i="1"/>
  <c r="J23" i="1"/>
  <c r="J20" i="1"/>
  <c r="J27" i="1"/>
  <c r="J25" i="1"/>
  <c r="J24" i="1"/>
  <c r="J26" i="1"/>
  <c r="J28" i="1"/>
  <c r="J29" i="1"/>
  <c r="J33" i="1"/>
  <c r="J30" i="1"/>
  <c r="J31" i="1"/>
  <c r="J34" i="1"/>
  <c r="J32" i="1"/>
  <c r="J35" i="1"/>
  <c r="J36" i="1"/>
  <c r="J37" i="1"/>
  <c r="J38" i="1"/>
  <c r="J39" i="1"/>
  <c r="J44" i="1"/>
  <c r="J40" i="1"/>
  <c r="J42" i="1"/>
  <c r="J48" i="1"/>
  <c r="J46" i="1"/>
  <c r="J41" i="1"/>
  <c r="J47" i="1"/>
  <c r="J45" i="1"/>
  <c r="J51" i="1"/>
  <c r="J49" i="1"/>
  <c r="J43" i="1"/>
  <c r="J52" i="1"/>
  <c r="J53" i="1"/>
  <c r="J54" i="1"/>
  <c r="J55" i="1"/>
  <c r="J50" i="1"/>
  <c r="J56" i="1"/>
  <c r="J57" i="1"/>
  <c r="J58" i="1"/>
  <c r="J59" i="1"/>
  <c r="J60" i="1"/>
  <c r="J61" i="1"/>
  <c r="J62" i="1"/>
  <c r="J63" i="1"/>
  <c r="J64" i="1"/>
  <c r="J65" i="1"/>
  <c r="J66" i="1"/>
  <c r="J17" i="1"/>
  <c r="I16" i="1"/>
  <c r="I18" i="1"/>
  <c r="I19" i="1"/>
  <c r="I22" i="1"/>
  <c r="I21" i="1"/>
  <c r="I23" i="1"/>
  <c r="I20" i="1"/>
  <c r="I27" i="1"/>
  <c r="I25" i="1"/>
  <c r="I24" i="1"/>
  <c r="I26" i="1"/>
  <c r="I28" i="1"/>
  <c r="I29" i="1"/>
  <c r="I33" i="1"/>
  <c r="I30" i="1"/>
  <c r="I31" i="1"/>
  <c r="I34" i="1"/>
  <c r="I32" i="1"/>
  <c r="I35" i="1"/>
  <c r="I36" i="1"/>
  <c r="I37" i="1"/>
  <c r="I38" i="1"/>
  <c r="I39" i="1"/>
  <c r="I44" i="1"/>
  <c r="I40" i="1"/>
  <c r="I42" i="1"/>
  <c r="I48" i="1"/>
  <c r="I46" i="1"/>
  <c r="I41" i="1"/>
  <c r="I47" i="1"/>
  <c r="I45" i="1"/>
  <c r="I51" i="1"/>
  <c r="I49" i="1"/>
  <c r="I43" i="1"/>
  <c r="I52" i="1"/>
  <c r="I53" i="1"/>
  <c r="I54" i="1"/>
  <c r="I55" i="1"/>
  <c r="I50" i="1"/>
  <c r="I56" i="1"/>
  <c r="I57" i="1"/>
  <c r="I58" i="1"/>
  <c r="I59" i="1"/>
  <c r="I60" i="1"/>
  <c r="I61" i="1"/>
  <c r="I62" i="1"/>
  <c r="I63" i="1"/>
  <c r="I64" i="1"/>
  <c r="I65" i="1"/>
  <c r="I66" i="1"/>
  <c r="I17" i="1"/>
  <c r="G16" i="1"/>
  <c r="G18" i="1"/>
  <c r="G19" i="1"/>
  <c r="G22" i="1"/>
  <c r="G21" i="1"/>
  <c r="G23" i="1"/>
  <c r="G20" i="1"/>
  <c r="G27" i="1"/>
  <c r="G25" i="1"/>
  <c r="G24" i="1"/>
  <c r="G26" i="1"/>
  <c r="G28" i="1"/>
  <c r="G29" i="1"/>
  <c r="G33" i="1"/>
  <c r="G30" i="1"/>
  <c r="G31" i="1"/>
  <c r="G34" i="1"/>
  <c r="G32" i="1"/>
  <c r="G35" i="1"/>
  <c r="G36" i="1"/>
  <c r="G37" i="1"/>
  <c r="G38" i="1"/>
  <c r="G39" i="1"/>
  <c r="G44" i="1"/>
  <c r="G40" i="1"/>
  <c r="G42" i="1"/>
  <c r="G48" i="1"/>
  <c r="G46" i="1"/>
  <c r="G41" i="1"/>
  <c r="G47" i="1"/>
  <c r="G45" i="1"/>
  <c r="G51" i="1"/>
  <c r="G49" i="1"/>
  <c r="G43" i="1"/>
  <c r="G52" i="1"/>
  <c r="G53" i="1"/>
  <c r="G54" i="1"/>
  <c r="G55" i="1"/>
  <c r="G50" i="1"/>
  <c r="G56" i="1"/>
  <c r="G57" i="1"/>
  <c r="G58" i="1"/>
  <c r="G59" i="1"/>
  <c r="G60" i="1"/>
  <c r="G61" i="1"/>
  <c r="G62" i="1"/>
  <c r="G63" i="1"/>
  <c r="G64" i="1"/>
  <c r="G65" i="1"/>
  <c r="G66" i="1"/>
  <c r="G1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H67" i="1" l="1"/>
  <c r="L66" i="1"/>
  <c r="L47" i="1" l="1"/>
  <c r="L54" i="1"/>
  <c r="L18" i="1"/>
  <c r="L20" i="1"/>
  <c r="L42" i="1"/>
  <c r="L63" i="1"/>
  <c r="L38" i="1"/>
  <c r="L49" i="1"/>
  <c r="L35" i="1"/>
  <c r="L37" i="1"/>
  <c r="L64" i="1"/>
  <c r="L25" i="1"/>
  <c r="L39" i="1"/>
  <c r="L57" i="1"/>
  <c r="L31" i="1"/>
  <c r="L22" i="1"/>
  <c r="L40" i="1"/>
  <c r="L41" i="1"/>
  <c r="L17" i="1"/>
  <c r="L26" i="1"/>
  <c r="L32" i="1"/>
  <c r="L36" i="1"/>
  <c r="L29" i="1"/>
  <c r="L58" i="1"/>
  <c r="L62" i="1"/>
  <c r="L27" i="1"/>
  <c r="L45" i="1"/>
  <c r="L53" i="1"/>
  <c r="L59" i="1"/>
  <c r="L21" i="1"/>
  <c r="L50" i="1"/>
  <c r="L16" i="1"/>
  <c r="L61" i="1"/>
  <c r="L28" i="1"/>
  <c r="L23" i="1"/>
  <c r="L44" i="1"/>
  <c r="L48" i="1"/>
  <c r="L56" i="1"/>
  <c r="L46" i="1"/>
  <c r="L60" i="1"/>
  <c r="L30" i="1"/>
  <c r="L24" i="1"/>
  <c r="L52" i="1"/>
  <c r="L55" i="1"/>
  <c r="L51" i="1"/>
  <c r="L34" i="1"/>
  <c r="L43" i="1"/>
  <c r="L33" i="1"/>
  <c r="L19" i="1"/>
  <c r="L65" i="1"/>
  <c r="L67" i="1" l="1"/>
</calcChain>
</file>

<file path=xl/sharedStrings.xml><?xml version="1.0" encoding="utf-8"?>
<sst xmlns="http://schemas.openxmlformats.org/spreadsheetml/2006/main" count="213" uniqueCount="122">
  <si>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</si>
  <si>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</si>
  <si>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</si>
  <si>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</si>
  <si>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</si>
  <si>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</si>
  <si>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</si>
  <si>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</si>
  <si>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</si>
  <si>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</si>
  <si>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</si>
  <si>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</si>
  <si>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</si>
  <si>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</si>
  <si>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</si>
  <si>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</si>
  <si>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</si>
  <si>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</si>
  <si>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</si>
  <si>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</si>
  <si>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</si>
  <si>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</si>
  <si>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</si>
  <si>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</si>
  <si>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</si>
  <si>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</si>
  <si>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</si>
  <si>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</si>
  <si>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</si>
  <si>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</si>
  <si>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</si>
  <si>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</si>
  <si>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</si>
  <si>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</si>
  <si>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</si>
  <si>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</si>
  <si>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</si>
  <si>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</si>
  <si>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</si>
  <si>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</si>
  <si>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</si>
  <si>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</si>
  <si>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</si>
  <si>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</si>
  <si>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</si>
  <si>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</si>
  <si>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</si>
  <si>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</si>
  <si>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</si>
  <si>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</si>
  <si>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</si>
  <si>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</si>
  <si>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</si>
  <si>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</si>
  <si>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</si>
  <si>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</si>
  <si>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</si>
  <si>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</si>
  <si>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</si>
  <si>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</si>
  <si>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</si>
  <si>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</si>
  <si>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</si>
  <si>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</si>
  <si>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</si>
  <si>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</si>
  <si>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</si>
  <si>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</si>
  <si>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</si>
  <si>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</si>
  <si>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</si>
  <si>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</si>
  <si>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</si>
  <si>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</si>
  <si>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</si>
  <si>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</si>
  <si>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</si>
  <si>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</si>
  <si>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</si>
  <si>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</si>
  <si>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</si>
  <si>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</si>
  <si>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</si>
  <si>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</si>
  <si>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</si>
  <si>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</si>
  <si>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</si>
  <si>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</si>
  <si>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</si>
  <si>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</si>
  <si>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</si>
  <si>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</si>
  <si>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</si>
  <si>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</si>
  <si>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</si>
  <si>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</si>
  <si>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</si>
  <si>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</si>
  <si>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</si>
  <si>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</si>
  <si>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</si>
  <si>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</si>
  <si>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</si>
  <si>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</si>
  <si>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</si>
  <si>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</si>
  <si>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</si>
  <si>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</si>
  <si>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</si>
  <si>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</si>
  <si>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</si>
  <si>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</si>
  <si>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</si>
  <si>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</si>
  <si>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</si>
  <si>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</si>
  <si>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</si>
  <si>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</si>
  <si>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</si>
  <si>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</si>
  <si>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</si>
  <si>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3-р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</si>
</sst>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5803451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3.xlsx" TargetMode="External"/><Relationship Id="rId1" Type="http://schemas.openxmlformats.org/officeDocument/2006/relationships/externalLinkPath" Target="file:///C:\Users\Ganchimeg\Desktop\Mnth2024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19</v>
          </cell>
          <cell r="E8">
            <v>6261</v>
          </cell>
          <cell r="F8">
            <v>1792540.25</v>
          </cell>
          <cell r="G8">
            <v>107349</v>
          </cell>
          <cell r="H8">
            <v>28378834.800000001</v>
          </cell>
          <cell r="I8">
            <v>30171375.050000001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113610</v>
          </cell>
          <cell r="P8">
            <v>30171375.050000001</v>
          </cell>
        </row>
        <row r="9">
          <cell r="B9" t="str">
            <v>ARD</v>
          </cell>
          <cell r="C9" t="str">
            <v>Өлзийй энд Ко</v>
          </cell>
          <cell r="D9">
            <v>20</v>
          </cell>
          <cell r="E9">
            <v>1283659</v>
          </cell>
          <cell r="F9">
            <v>247711570.11000001</v>
          </cell>
          <cell r="G9">
            <v>599181</v>
          </cell>
          <cell r="H9">
            <v>253702258.05000001</v>
          </cell>
          <cell r="I9">
            <v>501413828.16000003</v>
          </cell>
          <cell r="J9">
            <v>0</v>
          </cell>
          <cell r="K9">
            <v>0</v>
          </cell>
          <cell r="L9">
            <v>200</v>
          </cell>
          <cell r="M9">
            <v>19900000</v>
          </cell>
          <cell r="N9">
            <v>19900000</v>
          </cell>
          <cell r="O9">
            <v>1883040</v>
          </cell>
          <cell r="P9">
            <v>521313828.16000003</v>
          </cell>
        </row>
        <row r="10">
          <cell r="B10" t="str">
            <v>ARGB</v>
          </cell>
          <cell r="C10" t="str">
            <v>Аргай бест</v>
          </cell>
          <cell r="D10">
            <v>19</v>
          </cell>
          <cell r="E10">
            <v>10282</v>
          </cell>
          <cell r="F10">
            <v>41656817</v>
          </cell>
          <cell r="G10">
            <v>9166</v>
          </cell>
          <cell r="H10">
            <v>7564050</v>
          </cell>
          <cell r="I10">
            <v>49220867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19448</v>
          </cell>
          <cell r="P10">
            <v>49220867</v>
          </cell>
        </row>
        <row r="11">
          <cell r="B11" t="str">
            <v>BATS</v>
          </cell>
          <cell r="C11" t="str">
            <v>Батс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 t="str">
            <v>BDSC</v>
          </cell>
          <cell r="C12" t="str">
            <v>Бидисек</v>
          </cell>
          <cell r="D12">
            <v>20</v>
          </cell>
          <cell r="E12">
            <v>268139839</v>
          </cell>
          <cell r="F12">
            <v>69878602428.639999</v>
          </cell>
          <cell r="G12">
            <v>270950552</v>
          </cell>
          <cell r="H12">
            <v>70427513754.169998</v>
          </cell>
          <cell r="I12">
            <v>140306116182.81</v>
          </cell>
          <cell r="J12">
            <v>0</v>
          </cell>
          <cell r="K12">
            <v>0</v>
          </cell>
          <cell r="L12">
            <v>4</v>
          </cell>
          <cell r="M12">
            <v>400000</v>
          </cell>
          <cell r="N12">
            <v>400000</v>
          </cell>
          <cell r="O12">
            <v>539090395</v>
          </cell>
          <cell r="P12">
            <v>140306516182.81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D13">
            <v>4</v>
          </cell>
          <cell r="E13">
            <v>277</v>
          </cell>
          <cell r="F13">
            <v>166819.34</v>
          </cell>
          <cell r="G13">
            <v>0</v>
          </cell>
          <cell r="H13">
            <v>0</v>
          </cell>
          <cell r="I13">
            <v>166819.34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277</v>
          </cell>
          <cell r="P13">
            <v>166819.34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3</v>
          </cell>
          <cell r="E17">
            <v>353</v>
          </cell>
          <cell r="F17">
            <v>1768440</v>
          </cell>
          <cell r="G17">
            <v>1798</v>
          </cell>
          <cell r="H17">
            <v>1233400</v>
          </cell>
          <cell r="I17">
            <v>3001840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2151</v>
          </cell>
          <cell r="P17">
            <v>3001840</v>
          </cell>
        </row>
        <row r="18">
          <cell r="B18" t="str">
            <v>BUMB</v>
          </cell>
          <cell r="C18" t="str">
            <v>Бумбат Алтай</v>
          </cell>
          <cell r="D18">
            <v>20</v>
          </cell>
          <cell r="E18">
            <v>737137</v>
          </cell>
          <cell r="F18">
            <v>109641888.52</v>
          </cell>
          <cell r="G18">
            <v>1154883</v>
          </cell>
          <cell r="H18">
            <v>148910944.31999999</v>
          </cell>
          <cell r="I18">
            <v>258552832.83999997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1892020</v>
          </cell>
          <cell r="P18">
            <v>258552832.83999997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18</v>
          </cell>
          <cell r="E19">
            <v>324097</v>
          </cell>
          <cell r="F19">
            <v>144396137.88</v>
          </cell>
          <cell r="G19">
            <v>1742375</v>
          </cell>
          <cell r="H19">
            <v>183491269.96000001</v>
          </cell>
          <cell r="I19">
            <v>327887407.84000003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2066472</v>
          </cell>
          <cell r="P19">
            <v>327887407.84000003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DELG</v>
          </cell>
          <cell r="C22" t="str">
            <v>Ди Эйч капитал</v>
          </cell>
          <cell r="D22">
            <v>14</v>
          </cell>
          <cell r="E22">
            <v>263</v>
          </cell>
          <cell r="F22">
            <v>857045.3</v>
          </cell>
          <cell r="G22">
            <v>5604</v>
          </cell>
          <cell r="H22">
            <v>1508642</v>
          </cell>
          <cell r="I22">
            <v>2365687.2999999998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5867</v>
          </cell>
          <cell r="P22">
            <v>2365687.2999999998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7</v>
          </cell>
          <cell r="E23">
            <v>1851</v>
          </cell>
          <cell r="F23">
            <v>440930.32</v>
          </cell>
          <cell r="G23">
            <v>42063</v>
          </cell>
          <cell r="H23">
            <v>7388980.0499999998</v>
          </cell>
          <cell r="I23">
            <v>7829910.3700000001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43914</v>
          </cell>
          <cell r="P23">
            <v>7829910.3700000001</v>
          </cell>
        </row>
        <row r="24">
          <cell r="B24" t="str">
            <v>DRBR</v>
          </cell>
          <cell r="C24" t="str">
            <v>Дархан брокер</v>
          </cell>
          <cell r="D24">
            <v>14</v>
          </cell>
          <cell r="E24">
            <v>11630</v>
          </cell>
          <cell r="F24">
            <v>2249865</v>
          </cell>
          <cell r="G24">
            <v>13988</v>
          </cell>
          <cell r="H24">
            <v>4996032.1500000004</v>
          </cell>
          <cell r="I24">
            <v>7245897.1500000004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25618</v>
          </cell>
          <cell r="P24">
            <v>7245897.1500000004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GAUL</v>
          </cell>
          <cell r="C28" t="str">
            <v>Гаүли</v>
          </cell>
          <cell r="D28">
            <v>14</v>
          </cell>
          <cell r="E28">
            <v>2787</v>
          </cell>
          <cell r="F28">
            <v>42765381.130000003</v>
          </cell>
          <cell r="G28">
            <v>20062</v>
          </cell>
          <cell r="H28">
            <v>52754558.100000001</v>
          </cell>
          <cell r="I28">
            <v>95519939.230000004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22849</v>
          </cell>
          <cell r="P28">
            <v>95519939.230000004</v>
          </cell>
        </row>
        <row r="29">
          <cell r="B29" t="str">
            <v>GDEV</v>
          </cell>
          <cell r="C29" t="str">
            <v>Гранддевелопмент</v>
          </cell>
          <cell r="D29">
            <v>17</v>
          </cell>
          <cell r="E29">
            <v>2690</v>
          </cell>
          <cell r="F29">
            <v>2980080.5</v>
          </cell>
          <cell r="G29">
            <v>8022</v>
          </cell>
          <cell r="H29">
            <v>679863.81</v>
          </cell>
          <cell r="I29">
            <v>3659944.31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10712</v>
          </cell>
          <cell r="P29">
            <v>3659944.31</v>
          </cell>
        </row>
        <row r="30">
          <cell r="B30" t="str">
            <v>GDSC</v>
          </cell>
          <cell r="C30" t="str">
            <v>Гүүд Сек</v>
          </cell>
          <cell r="D30">
            <v>20</v>
          </cell>
          <cell r="E30">
            <v>421502</v>
          </cell>
          <cell r="F30">
            <v>68353694.060000002</v>
          </cell>
          <cell r="G30">
            <v>442948</v>
          </cell>
          <cell r="H30">
            <v>225175294.09</v>
          </cell>
          <cell r="I30">
            <v>293528988.14999998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864450</v>
          </cell>
          <cell r="P30">
            <v>293528988.14999998</v>
          </cell>
        </row>
        <row r="31">
          <cell r="B31" t="str">
            <v>GLMT</v>
          </cell>
          <cell r="C31" t="str">
            <v>Голомт капитал</v>
          </cell>
          <cell r="D31">
            <v>20</v>
          </cell>
          <cell r="E31">
            <v>11328307</v>
          </cell>
          <cell r="F31">
            <v>2302135672.3000002</v>
          </cell>
          <cell r="G31">
            <v>11156561</v>
          </cell>
          <cell r="H31">
            <v>2044823870.53</v>
          </cell>
          <cell r="I31">
            <v>4346959542.8299999</v>
          </cell>
          <cell r="J31">
            <v>810</v>
          </cell>
          <cell r="K31">
            <v>80998000</v>
          </cell>
          <cell r="L31">
            <v>1362</v>
          </cell>
          <cell r="M31">
            <v>136093000</v>
          </cell>
          <cell r="N31">
            <v>217091000</v>
          </cell>
          <cell r="O31">
            <v>22487040</v>
          </cell>
          <cell r="P31">
            <v>4564050542.8299999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3</v>
          </cell>
          <cell r="E32">
            <v>3</v>
          </cell>
          <cell r="F32">
            <v>3600</v>
          </cell>
          <cell r="G32">
            <v>5575</v>
          </cell>
          <cell r="H32">
            <v>6730849</v>
          </cell>
          <cell r="I32">
            <v>6734449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5578</v>
          </cell>
          <cell r="P32">
            <v>6734449</v>
          </cell>
        </row>
        <row r="33">
          <cell r="B33" t="str">
            <v>INVC</v>
          </cell>
          <cell r="C33" t="str">
            <v>Инвес кор капитал</v>
          </cell>
          <cell r="D33">
            <v>20</v>
          </cell>
          <cell r="E33">
            <v>9547107</v>
          </cell>
          <cell r="F33">
            <v>6419512065.5799999</v>
          </cell>
          <cell r="G33">
            <v>8866835</v>
          </cell>
          <cell r="H33">
            <v>5946864926.4200001</v>
          </cell>
          <cell r="I33">
            <v>12366376992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18413942</v>
          </cell>
          <cell r="P33">
            <v>12366376992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14</v>
          </cell>
          <cell r="E34">
            <v>5980</v>
          </cell>
          <cell r="F34">
            <v>40818631.840000004</v>
          </cell>
          <cell r="G34">
            <v>15</v>
          </cell>
          <cell r="H34">
            <v>403500</v>
          </cell>
          <cell r="I34">
            <v>41222131.840000004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5995</v>
          </cell>
          <cell r="P34">
            <v>41222131.840000004</v>
          </cell>
        </row>
        <row r="35">
          <cell r="B35" t="str">
            <v>MERG</v>
          </cell>
          <cell r="C35" t="str">
            <v>Мэргэн санаа</v>
          </cell>
          <cell r="D35">
            <v>4</v>
          </cell>
          <cell r="E35">
            <v>12124</v>
          </cell>
          <cell r="F35">
            <v>13337260</v>
          </cell>
          <cell r="G35">
            <v>8228</v>
          </cell>
          <cell r="H35">
            <v>8204800</v>
          </cell>
          <cell r="I35">
            <v>21542060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20352</v>
          </cell>
          <cell r="P35">
            <v>21542060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20</v>
          </cell>
          <cell r="E36">
            <v>8894859</v>
          </cell>
          <cell r="F36">
            <v>1620992849.77</v>
          </cell>
          <cell r="G36">
            <v>1463685</v>
          </cell>
          <cell r="H36">
            <v>719465327.30999994</v>
          </cell>
          <cell r="I36">
            <v>2340458177.0799999</v>
          </cell>
          <cell r="J36">
            <v>9606</v>
          </cell>
          <cell r="K36">
            <v>960600000</v>
          </cell>
          <cell r="L36">
            <v>0</v>
          </cell>
          <cell r="M36">
            <v>0</v>
          </cell>
          <cell r="N36">
            <v>960600000</v>
          </cell>
          <cell r="O36">
            <v>10368150</v>
          </cell>
          <cell r="P36">
            <v>3301058177.0799999</v>
          </cell>
        </row>
        <row r="37">
          <cell r="B37" t="str">
            <v>MICC</v>
          </cell>
          <cell r="C37" t="str">
            <v>MICC</v>
          </cell>
          <cell r="D37">
            <v>17</v>
          </cell>
          <cell r="E37">
            <v>18574</v>
          </cell>
          <cell r="F37">
            <v>7251784.2999999998</v>
          </cell>
          <cell r="G37">
            <v>179546</v>
          </cell>
          <cell r="H37">
            <v>15803081.800000001</v>
          </cell>
          <cell r="I37">
            <v>23054866.100000001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198120</v>
          </cell>
          <cell r="P37">
            <v>23054866.100000001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20</v>
          </cell>
          <cell r="E38">
            <v>10392311</v>
          </cell>
          <cell r="F38">
            <v>4006893682.8899999</v>
          </cell>
          <cell r="G38">
            <v>11292833</v>
          </cell>
          <cell r="H38">
            <v>3915750416.3400002</v>
          </cell>
          <cell r="I38">
            <v>7922644099.2299995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21685144</v>
          </cell>
          <cell r="P38">
            <v>7922644099.2299995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MSEC</v>
          </cell>
          <cell r="C41" t="str">
            <v>Монсек</v>
          </cell>
          <cell r="D41">
            <v>15</v>
          </cell>
          <cell r="E41">
            <v>78512</v>
          </cell>
          <cell r="F41">
            <v>16668801.24</v>
          </cell>
          <cell r="G41">
            <v>64557</v>
          </cell>
          <cell r="H41">
            <v>15454203.5</v>
          </cell>
          <cell r="I41">
            <v>32123004.740000002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143069</v>
          </cell>
          <cell r="P41">
            <v>32123004.740000002</v>
          </cell>
        </row>
        <row r="42">
          <cell r="B42" t="str">
            <v>NOVL</v>
          </cell>
          <cell r="C42" t="str">
            <v>Новел инвестмент</v>
          </cell>
          <cell r="D42">
            <v>20</v>
          </cell>
          <cell r="E42">
            <v>20579859</v>
          </cell>
          <cell r="F42">
            <v>1410413383.95</v>
          </cell>
          <cell r="G42">
            <v>315934</v>
          </cell>
          <cell r="H42">
            <v>73055318.930000007</v>
          </cell>
          <cell r="I42">
            <v>1483468702.8800001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20895793</v>
          </cell>
          <cell r="P42">
            <v>1483468702.8800001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13</v>
          </cell>
          <cell r="E43">
            <v>7918</v>
          </cell>
          <cell r="F43">
            <v>7304872.8499999996</v>
          </cell>
          <cell r="G43">
            <v>11794</v>
          </cell>
          <cell r="H43">
            <v>5306677.28</v>
          </cell>
          <cell r="I43">
            <v>12611550.129999999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19712</v>
          </cell>
          <cell r="P43">
            <v>12611550.129999999</v>
          </cell>
        </row>
        <row r="44">
          <cell r="B44" t="str">
            <v>RISM</v>
          </cell>
          <cell r="C44" t="str">
            <v>Райнос инвестмент</v>
          </cell>
          <cell r="D44">
            <v>19</v>
          </cell>
          <cell r="E44">
            <v>212000</v>
          </cell>
          <cell r="F44">
            <v>171152558.52000001</v>
          </cell>
          <cell r="G44">
            <v>2295675</v>
          </cell>
          <cell r="H44">
            <v>1471195580.6400001</v>
          </cell>
          <cell r="I44">
            <v>1642348139.1600001</v>
          </cell>
          <cell r="J44">
            <v>0</v>
          </cell>
          <cell r="K44">
            <v>0</v>
          </cell>
          <cell r="L44">
            <v>10104</v>
          </cell>
          <cell r="M44">
            <v>1010390000</v>
          </cell>
          <cell r="N44">
            <v>1010390000</v>
          </cell>
          <cell r="O44">
            <v>2517779</v>
          </cell>
          <cell r="P44">
            <v>2652738139.1600003</v>
          </cell>
        </row>
        <row r="45">
          <cell r="B45" t="str">
            <v>SANR</v>
          </cell>
          <cell r="C45" t="str">
            <v>Санар</v>
          </cell>
          <cell r="D45">
            <v>1</v>
          </cell>
          <cell r="E45">
            <v>968</v>
          </cell>
          <cell r="F45">
            <v>323312</v>
          </cell>
          <cell r="G45">
            <v>149</v>
          </cell>
          <cell r="H45">
            <v>417200</v>
          </cell>
          <cell r="I45">
            <v>740512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1117</v>
          </cell>
          <cell r="P45">
            <v>740512</v>
          </cell>
        </row>
        <row r="46">
          <cell r="B46" t="str">
            <v>SECP</v>
          </cell>
          <cell r="C46" t="str">
            <v>Сикап</v>
          </cell>
          <cell r="D46">
            <v>16</v>
          </cell>
          <cell r="E46">
            <v>52622</v>
          </cell>
          <cell r="F46">
            <v>1010031.51</v>
          </cell>
          <cell r="G46">
            <v>0</v>
          </cell>
          <cell r="H46">
            <v>0</v>
          </cell>
          <cell r="I46">
            <v>1010031.51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52622</v>
          </cell>
          <cell r="P46">
            <v>1010031.51</v>
          </cell>
        </row>
        <row r="47">
          <cell r="B47" t="str">
            <v>SGC</v>
          </cell>
          <cell r="C47" t="str">
            <v>Эс Жи капитал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20</v>
          </cell>
          <cell r="E49">
            <v>862113</v>
          </cell>
          <cell r="F49">
            <v>157815429.50999999</v>
          </cell>
          <cell r="G49">
            <v>752001</v>
          </cell>
          <cell r="H49">
            <v>144471834.74000001</v>
          </cell>
          <cell r="I49">
            <v>302287264.25</v>
          </cell>
          <cell r="J49">
            <v>0</v>
          </cell>
          <cell r="K49">
            <v>0</v>
          </cell>
          <cell r="L49">
            <v>7</v>
          </cell>
          <cell r="M49">
            <v>700000</v>
          </cell>
          <cell r="N49">
            <v>700000</v>
          </cell>
          <cell r="O49">
            <v>1614121</v>
          </cell>
          <cell r="P49">
            <v>302987264.25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20</v>
          </cell>
          <cell r="E50">
            <v>366455</v>
          </cell>
          <cell r="F50">
            <v>98753260.170000002</v>
          </cell>
          <cell r="G50">
            <v>596275</v>
          </cell>
          <cell r="H50">
            <v>117863508.81</v>
          </cell>
          <cell r="I50">
            <v>216616768.98000002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962730</v>
          </cell>
          <cell r="P50">
            <v>216616768.98000002</v>
          </cell>
        </row>
        <row r="51">
          <cell r="B51" t="str">
            <v>TABO</v>
          </cell>
          <cell r="C51" t="str">
            <v>Таван богд</v>
          </cell>
          <cell r="D51">
            <v>9</v>
          </cell>
          <cell r="E51">
            <v>32</v>
          </cell>
          <cell r="F51">
            <v>36672</v>
          </cell>
          <cell r="G51">
            <v>44360</v>
          </cell>
          <cell r="H51">
            <v>47857879</v>
          </cell>
          <cell r="I51">
            <v>47894551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44392</v>
          </cell>
          <cell r="P51">
            <v>47894551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11</v>
          </cell>
          <cell r="E52">
            <v>11714</v>
          </cell>
          <cell r="F52">
            <v>30793737.190000001</v>
          </cell>
          <cell r="G52">
            <v>4808</v>
          </cell>
          <cell r="H52">
            <v>9316354.0700000003</v>
          </cell>
          <cell r="I52">
            <v>40110091.260000005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16522</v>
          </cell>
          <cell r="P52">
            <v>40110091.260000005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20</v>
          </cell>
          <cell r="E53">
            <v>1603009</v>
          </cell>
          <cell r="F53">
            <v>1173909055.99</v>
          </cell>
          <cell r="G53">
            <v>2854914</v>
          </cell>
          <cell r="H53">
            <v>834883968.95000005</v>
          </cell>
          <cell r="I53">
            <v>2008793024.9400001</v>
          </cell>
          <cell r="J53">
            <v>1119</v>
          </cell>
          <cell r="K53">
            <v>111753000</v>
          </cell>
          <cell r="L53">
            <v>0</v>
          </cell>
          <cell r="M53">
            <v>0</v>
          </cell>
          <cell r="N53">
            <v>111753000</v>
          </cell>
          <cell r="O53">
            <v>4459042</v>
          </cell>
          <cell r="P53">
            <v>2120546024.9400001</v>
          </cell>
        </row>
        <row r="54">
          <cell r="B54" t="str">
            <v>TNGR</v>
          </cell>
          <cell r="C54" t="str">
            <v>Тэнгэр капитал</v>
          </cell>
          <cell r="D54">
            <v>14</v>
          </cell>
          <cell r="E54">
            <v>560</v>
          </cell>
          <cell r="F54">
            <v>791530</v>
          </cell>
          <cell r="G54">
            <v>144540</v>
          </cell>
          <cell r="H54">
            <v>19345836</v>
          </cell>
          <cell r="I54">
            <v>20137366</v>
          </cell>
          <cell r="J54">
            <v>0</v>
          </cell>
          <cell r="K54">
            <v>0</v>
          </cell>
          <cell r="L54">
            <v>1</v>
          </cell>
          <cell r="M54">
            <v>100000</v>
          </cell>
          <cell r="N54">
            <v>100000</v>
          </cell>
          <cell r="O54">
            <v>145101</v>
          </cell>
          <cell r="P54">
            <v>20237366</v>
          </cell>
        </row>
        <row r="55">
          <cell r="B55" t="str">
            <v>TTOL</v>
          </cell>
          <cell r="C55" t="str">
            <v>Апекс капитал</v>
          </cell>
          <cell r="D55">
            <v>20</v>
          </cell>
          <cell r="E55">
            <v>1522803</v>
          </cell>
          <cell r="F55">
            <v>658027725.98000002</v>
          </cell>
          <cell r="G55">
            <v>2598204</v>
          </cell>
          <cell r="H55">
            <v>523690951.16000003</v>
          </cell>
          <cell r="I55">
            <v>1181718677.1400001</v>
          </cell>
          <cell r="J55">
            <v>640</v>
          </cell>
          <cell r="K55">
            <v>64000000</v>
          </cell>
          <cell r="L55">
            <v>736</v>
          </cell>
          <cell r="M55">
            <v>73600000</v>
          </cell>
          <cell r="N55">
            <v>137600000</v>
          </cell>
          <cell r="O55">
            <v>4122383</v>
          </cell>
          <cell r="P55">
            <v>1319318677.1400001</v>
          </cell>
        </row>
        <row r="56">
          <cell r="B56" t="str">
            <v>UNDR</v>
          </cell>
          <cell r="C56" t="str">
            <v>Өндөрхаан инвест</v>
          </cell>
          <cell r="D56">
            <v>10</v>
          </cell>
          <cell r="E56">
            <v>20111</v>
          </cell>
          <cell r="F56">
            <v>24141887</v>
          </cell>
          <cell r="G56">
            <v>26473</v>
          </cell>
          <cell r="H56">
            <v>27380700</v>
          </cell>
          <cell r="I56">
            <v>51522587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46584</v>
          </cell>
          <cell r="P56">
            <v>51522587</v>
          </cell>
        </row>
        <row r="57">
          <cell r="B57" t="str">
            <v>ZGB</v>
          </cell>
          <cell r="C57" t="str">
            <v>Таван богд капитал</v>
          </cell>
          <cell r="D57">
            <v>20</v>
          </cell>
          <cell r="E57">
            <v>4381057</v>
          </cell>
          <cell r="F57">
            <v>732284200.21000004</v>
          </cell>
          <cell r="G57">
            <v>23042082</v>
          </cell>
          <cell r="H57">
            <v>2137744070.6300001</v>
          </cell>
          <cell r="I57">
            <v>2870028270.8400002</v>
          </cell>
          <cell r="J57">
            <v>1022</v>
          </cell>
          <cell r="K57">
            <v>102095000</v>
          </cell>
          <cell r="L57">
            <v>783</v>
          </cell>
          <cell r="M57">
            <v>78263000</v>
          </cell>
          <cell r="N57">
            <v>180358000</v>
          </cell>
          <cell r="O57">
            <v>27424944</v>
          </cell>
          <cell r="P57">
            <v>3050386270.8400002</v>
          </cell>
        </row>
        <row r="58">
          <cell r="B58" t="str">
            <v>ZRGD</v>
          </cell>
          <cell r="C58" t="str">
            <v>Зэргэд</v>
          </cell>
          <cell r="D58">
            <v>9</v>
          </cell>
          <cell r="E58">
            <v>4322</v>
          </cell>
          <cell r="F58">
            <v>3446187</v>
          </cell>
          <cell r="G58">
            <v>22913</v>
          </cell>
          <cell r="H58">
            <v>11873093.24</v>
          </cell>
          <cell r="I58">
            <v>15319280.24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27235</v>
          </cell>
          <cell r="P58">
            <v>15319280.24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25"/>
  <sheetViews>
    <sheetView tabSelected="1" zoomScale="71" zoomScaleNormal="71" zoomScaleSheetLayoutView="70" zoomScalePageLayoutView="70" workbookViewId="0">
      <selection activeCell="N39" sqref="N3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2.2851562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48" t="s">
        <v>0</v>
      </c>
      <c r="E9" s="48"/>
      <c r="F9" s="48"/>
      <c r="G9" s="48"/>
      <c r="H9" s="48"/>
      <c r="I9" s="48"/>
      <c r="J9" s="8"/>
      <c r="K9" s="8"/>
      <c r="L9" s="8"/>
    </row>
    <row r="11" spans="1:15" ht="15" customHeight="1" thickBot="1" x14ac:dyDescent="0.3">
      <c r="J11" s="49"/>
      <c r="K11" s="49"/>
      <c r="L11" s="49"/>
    </row>
    <row r="12" spans="1:15" ht="14.45" customHeight="1" x14ac:dyDescent="0.25">
      <c r="A12" s="50" t="s">
        <v>1</v>
      </c>
      <c r="B12" s="52" t="s">
        <v>2</v>
      </c>
      <c r="C12" s="52" t="s">
        <v>3</v>
      </c>
      <c r="D12" s="52" t="s">
        <v>4</v>
      </c>
      <c r="E12" s="52"/>
      <c r="F12" s="52"/>
      <c r="G12" s="56" t="s">
        <v>121</v>
      </c>
      <c r="H12" s="57"/>
      <c r="I12" s="57"/>
      <c r="J12" s="58"/>
      <c r="K12" s="54" t="s">
        <v>120</v>
      </c>
      <c r="L12" s="55"/>
    </row>
    <row r="13" spans="1:15" s="7" customFormat="1" ht="15.75" customHeight="1" x14ac:dyDescent="0.25">
      <c r="A13" s="51"/>
      <c r="B13" s="53"/>
      <c r="C13" s="53"/>
      <c r="D13" s="53"/>
      <c r="E13" s="53"/>
      <c r="F13" s="53"/>
      <c r="G13" s="59"/>
      <c r="H13" s="60"/>
      <c r="I13" s="60"/>
      <c r="J13" s="61"/>
      <c r="K13" s="45"/>
      <c r="L13" s="46"/>
      <c r="M13" s="9"/>
    </row>
    <row r="14" spans="1:15" s="7" customFormat="1" ht="33.75" customHeight="1" x14ac:dyDescent="0.25">
      <c r="A14" s="51"/>
      <c r="B14" s="53"/>
      <c r="C14" s="53"/>
      <c r="D14" s="53"/>
      <c r="E14" s="53"/>
      <c r="F14" s="53"/>
      <c r="G14" s="39" t="s">
        <v>5</v>
      </c>
      <c r="H14" s="40"/>
      <c r="I14" s="41"/>
      <c r="J14" s="38" t="s">
        <v>6</v>
      </c>
      <c r="K14" s="45" t="s">
        <v>7</v>
      </c>
      <c r="L14" s="46" t="s">
        <v>8</v>
      </c>
      <c r="M14" s="9"/>
    </row>
    <row r="15" spans="1:15" s="7" customFormat="1" ht="47.25" x14ac:dyDescent="0.25">
      <c r="A15" s="51"/>
      <c r="B15" s="53"/>
      <c r="C15" s="53"/>
      <c r="D15" s="23" t="s">
        <v>9</v>
      </c>
      <c r="E15" s="23" t="s">
        <v>10</v>
      </c>
      <c r="F15" s="23" t="s">
        <v>11</v>
      </c>
      <c r="G15" s="24" t="s">
        <v>101</v>
      </c>
      <c r="H15" s="10" t="s">
        <v>89</v>
      </c>
      <c r="I15" s="24" t="s">
        <v>102</v>
      </c>
      <c r="J15" s="38"/>
      <c r="K15" s="45"/>
      <c r="L15" s="47"/>
      <c r="M15" s="9"/>
      <c r="O15" s="35" t="s">
        <v>111</v>
      </c>
    </row>
    <row r="16" spans="1:15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15">
        <f>VLOOKUP(B16,[1]Brokers!$B$8:$I$58,8,0)</f>
        <v>140306116182.81</v>
      </c>
      <c r="H16" s="15">
        <v>0</v>
      </c>
      <c r="I16" s="15">
        <f>VLOOKUP(B16,[1]Brokers!$B$8:$N$58,13,0)</f>
        <v>400000</v>
      </c>
      <c r="J16" s="22">
        <f>VLOOKUP(B16,[1]Brokers!$B$8:$P$58,15,0)</f>
        <v>140306516182.81</v>
      </c>
      <c r="K16" s="22">
        <v>188326559854.79001</v>
      </c>
      <c r="L16" s="26">
        <f t="shared" ref="L16:L47" si="0">K16/$K$67</f>
        <v>0.50083267210086457</v>
      </c>
      <c r="O16" s="19"/>
    </row>
    <row r="17" spans="1:15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15">
        <f>VLOOKUP(B17,[1]Brokers!$B$8:$I$58,8,0)</f>
        <v>2870028270.8400002</v>
      </c>
      <c r="H17" s="15">
        <v>0</v>
      </c>
      <c r="I17" s="15">
        <f>VLOOKUP(B17,[1]Brokers!$B$8:$N$58,13,0)</f>
        <v>180358000</v>
      </c>
      <c r="J17" s="22">
        <f>VLOOKUP(B17,[1]Brokers!$B$8:$P$58,15,0)</f>
        <v>3050386270.8400002</v>
      </c>
      <c r="K17" s="22">
        <v>57338200885.180008</v>
      </c>
      <c r="L17" s="26">
        <f t="shared" si="0"/>
        <v>0.15248430378021616</v>
      </c>
      <c r="O17" s="19"/>
    </row>
    <row r="18" spans="1:15" x14ac:dyDescent="0.25">
      <c r="A18" s="25">
        <f t="shared" ref="A18:A58" si="1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15">
        <f>VLOOKUP(B18,[1]Brokers!$B$8:$I$58,8,0)</f>
        <v>4346959542.8299999</v>
      </c>
      <c r="H18" s="15">
        <v>0</v>
      </c>
      <c r="I18" s="15">
        <f>VLOOKUP(B18,[1]Brokers!$B$8:$N$58,13,0)</f>
        <v>217091000</v>
      </c>
      <c r="J18" s="22">
        <f>VLOOKUP(B18,[1]Brokers!$B$8:$P$58,15,0)</f>
        <v>4564050542.8299999</v>
      </c>
      <c r="K18" s="22">
        <v>42262204659.150002</v>
      </c>
      <c r="L18" s="26">
        <f t="shared" si="0"/>
        <v>0.11239143806713224</v>
      </c>
      <c r="O18" s="19"/>
    </row>
    <row r="19" spans="1:15" x14ac:dyDescent="0.25">
      <c r="A19" s="25">
        <f t="shared" si="1"/>
        <v>4</v>
      </c>
      <c r="B19" s="11" t="s">
        <v>27</v>
      </c>
      <c r="C19" s="12" t="s">
        <v>28</v>
      </c>
      <c r="D19" s="13" t="s">
        <v>14</v>
      </c>
      <c r="E19" s="13" t="s">
        <v>14</v>
      </c>
      <c r="F19" s="13" t="s">
        <v>14</v>
      </c>
      <c r="G19" s="15">
        <f>VLOOKUP(B19,[1]Brokers!$B$8:$I$58,8,0)</f>
        <v>7922644099.2299995</v>
      </c>
      <c r="H19" s="15">
        <v>0</v>
      </c>
      <c r="I19" s="15">
        <f>VLOOKUP(B19,[1]Brokers!$B$8:$N$58,13,0)</f>
        <v>0</v>
      </c>
      <c r="J19" s="22">
        <f>VLOOKUP(B19,[1]Brokers!$B$8:$P$58,15,0)</f>
        <v>7922644099.2299995</v>
      </c>
      <c r="K19" s="22">
        <v>21847293798.16</v>
      </c>
      <c r="L19" s="26">
        <f t="shared" si="0"/>
        <v>5.8100347287933632E-2</v>
      </c>
      <c r="O19" s="19"/>
    </row>
    <row r="20" spans="1:15" x14ac:dyDescent="0.25">
      <c r="A20" s="25">
        <f t="shared" si="1"/>
        <v>5</v>
      </c>
      <c r="B20" s="11" t="s">
        <v>94</v>
      </c>
      <c r="C20" s="12" t="s">
        <v>95</v>
      </c>
      <c r="D20" s="13" t="s">
        <v>14</v>
      </c>
      <c r="E20" s="13" t="s">
        <v>14</v>
      </c>
      <c r="F20" s="13" t="s">
        <v>14</v>
      </c>
      <c r="G20" s="15">
        <f>VLOOKUP(B20,[1]Brokers!$B$8:$I$58,8,0)</f>
        <v>12366376992</v>
      </c>
      <c r="H20" s="15">
        <v>0</v>
      </c>
      <c r="I20" s="15">
        <f>VLOOKUP(B20,[1]Brokers!$B$8:$N$58,13,0)</f>
        <v>0</v>
      </c>
      <c r="J20" s="22">
        <f>VLOOKUP(B20,[1]Brokers!$B$8:$P$58,15,0)</f>
        <v>12366376992</v>
      </c>
      <c r="K20" s="22">
        <v>15310721130.98</v>
      </c>
      <c r="L20" s="26">
        <f t="shared" si="0"/>
        <v>4.071708940965317E-2</v>
      </c>
      <c r="O20" s="19"/>
    </row>
    <row r="21" spans="1:15" x14ac:dyDescent="0.25">
      <c r="A21" s="25">
        <f t="shared" si="1"/>
        <v>6</v>
      </c>
      <c r="B21" s="11" t="s">
        <v>24</v>
      </c>
      <c r="C21" s="12" t="s">
        <v>104</v>
      </c>
      <c r="D21" s="13" t="s">
        <v>14</v>
      </c>
      <c r="E21" s="13" t="s">
        <v>14</v>
      </c>
      <c r="F21" s="13" t="s">
        <v>14</v>
      </c>
      <c r="G21" s="15">
        <f>VLOOKUP(B21,[1]Brokers!$B$8:$I$58,8,0)</f>
        <v>2008793024.9400001</v>
      </c>
      <c r="H21" s="15">
        <v>0</v>
      </c>
      <c r="I21" s="15">
        <f>VLOOKUP(B21,[1]Brokers!$B$8:$N$58,13,0)</f>
        <v>111753000</v>
      </c>
      <c r="J21" s="22">
        <f>VLOOKUP(B21,[1]Brokers!$B$8:$P$58,15,0)</f>
        <v>2120546024.9400001</v>
      </c>
      <c r="K21" s="22">
        <v>12379105385.730001</v>
      </c>
      <c r="L21" s="26">
        <f t="shared" si="0"/>
        <v>3.2920796903706993E-2</v>
      </c>
      <c r="O21" s="19"/>
    </row>
    <row r="22" spans="1:15" x14ac:dyDescent="0.25">
      <c r="A22" s="25">
        <f t="shared" si="1"/>
        <v>7</v>
      </c>
      <c r="B22" s="11" t="s">
        <v>25</v>
      </c>
      <c r="C22" s="12" t="s">
        <v>26</v>
      </c>
      <c r="D22" s="13" t="s">
        <v>14</v>
      </c>
      <c r="E22" s="13" t="s">
        <v>14</v>
      </c>
      <c r="F22" s="13" t="s">
        <v>14</v>
      </c>
      <c r="G22" s="15">
        <f>VLOOKUP(B22,[1]Brokers!$B$8:$I$58,8,0)</f>
        <v>302287264.25</v>
      </c>
      <c r="H22" s="15">
        <v>0</v>
      </c>
      <c r="I22" s="15">
        <f>VLOOKUP(B22,[1]Brokers!$B$8:$N$58,13,0)</f>
        <v>700000</v>
      </c>
      <c r="J22" s="22">
        <f>VLOOKUP(B22,[1]Brokers!$B$8:$P$58,15,0)</f>
        <v>302987264.25</v>
      </c>
      <c r="K22" s="22">
        <v>11187333475.58</v>
      </c>
      <c r="L22" s="26">
        <f t="shared" si="0"/>
        <v>2.9751417551397884E-2</v>
      </c>
      <c r="O22" s="19"/>
    </row>
    <row r="23" spans="1:15" x14ac:dyDescent="0.25">
      <c r="A23" s="25">
        <f t="shared" si="1"/>
        <v>8</v>
      </c>
      <c r="B23" s="11" t="s">
        <v>31</v>
      </c>
      <c r="C23" s="12" t="s">
        <v>109</v>
      </c>
      <c r="D23" s="13" t="s">
        <v>14</v>
      </c>
      <c r="E23" s="13" t="s">
        <v>14</v>
      </c>
      <c r="F23" s="13" t="s">
        <v>14</v>
      </c>
      <c r="G23" s="15">
        <f>VLOOKUP(B23,[1]Brokers!$B$8:$I$58,8,0)</f>
        <v>2340458177.0799999</v>
      </c>
      <c r="H23" s="15">
        <v>0</v>
      </c>
      <c r="I23" s="15">
        <f>VLOOKUP(B23,[1]Brokers!$B$8:$N$58,13,0)</f>
        <v>960600000</v>
      </c>
      <c r="J23" s="22">
        <f>VLOOKUP(B23,[1]Brokers!$B$8:$P$58,15,0)</f>
        <v>3301058177.0799999</v>
      </c>
      <c r="K23" s="22">
        <v>6387361736.8000002</v>
      </c>
      <c r="L23" s="26">
        <f t="shared" si="0"/>
        <v>1.6986448692011182E-2</v>
      </c>
      <c r="O23" s="19"/>
    </row>
    <row r="24" spans="1:15" x14ac:dyDescent="0.25">
      <c r="A24" s="25">
        <f t="shared" si="1"/>
        <v>9</v>
      </c>
      <c r="B24" s="11" t="s">
        <v>98</v>
      </c>
      <c r="C24" s="12" t="s">
        <v>99</v>
      </c>
      <c r="D24" s="13" t="s">
        <v>14</v>
      </c>
      <c r="E24" s="13" t="s">
        <v>14</v>
      </c>
      <c r="F24" s="13" t="s">
        <v>14</v>
      </c>
      <c r="G24" s="15">
        <f>VLOOKUP(B24,[1]Brokers!$B$8:$I$58,8,0)</f>
        <v>1642348139.1600001</v>
      </c>
      <c r="H24" s="15">
        <v>0</v>
      </c>
      <c r="I24" s="15">
        <f>VLOOKUP(B24,[1]Brokers!$B$8:$N$58,13,0)</f>
        <v>1010390000</v>
      </c>
      <c r="J24" s="22">
        <f>VLOOKUP(B24,[1]Brokers!$B$8:$P$58,15,0)</f>
        <v>2652738139.1600003</v>
      </c>
      <c r="K24" s="22">
        <v>4203880986.7300005</v>
      </c>
      <c r="L24" s="26">
        <f t="shared" si="0"/>
        <v>1.1179734549398739E-2</v>
      </c>
      <c r="O24" s="19"/>
    </row>
    <row r="25" spans="1:15" s="7" customFormat="1" x14ac:dyDescent="0.25">
      <c r="A25" s="25">
        <f t="shared" si="1"/>
        <v>10</v>
      </c>
      <c r="B25" s="11" t="s">
        <v>69</v>
      </c>
      <c r="C25" s="12" t="s">
        <v>92</v>
      </c>
      <c r="D25" s="13" t="s">
        <v>14</v>
      </c>
      <c r="E25" s="13" t="s">
        <v>14</v>
      </c>
      <c r="F25" s="13" t="s">
        <v>14</v>
      </c>
      <c r="G25" s="15">
        <f>VLOOKUP(B25,[1]Brokers!$B$8:$I$58,8,0)</f>
        <v>1181718677.1400001</v>
      </c>
      <c r="H25" s="15">
        <v>0</v>
      </c>
      <c r="I25" s="15">
        <f>VLOOKUP(B25,[1]Brokers!$B$8:$N$58,13,0)</f>
        <v>137600000</v>
      </c>
      <c r="J25" s="22">
        <f>VLOOKUP(B25,[1]Brokers!$B$8:$P$58,15,0)</f>
        <v>1319318677.1400001</v>
      </c>
      <c r="K25" s="22">
        <v>2990637328.6199999</v>
      </c>
      <c r="L25" s="26">
        <f t="shared" si="0"/>
        <v>7.9532535704588767E-3</v>
      </c>
      <c r="M25" s="22"/>
      <c r="O25" s="19"/>
    </row>
    <row r="26" spans="1:15" x14ac:dyDescent="0.25">
      <c r="A26" s="25">
        <f t="shared" si="1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15">
        <f>VLOOKUP(B26,[1]Brokers!$B$8:$I$58,8,0)</f>
        <v>1483468702.8800001</v>
      </c>
      <c r="H26" s="15">
        <v>0</v>
      </c>
      <c r="I26" s="15">
        <f>VLOOKUP(B26,[1]Brokers!$B$8:$N$58,13,0)</f>
        <v>0</v>
      </c>
      <c r="J26" s="22">
        <f>VLOOKUP(B26,[1]Brokers!$B$8:$P$58,15,0)</f>
        <v>1483468702.8800001</v>
      </c>
      <c r="K26" s="22">
        <v>2937365912.6399999</v>
      </c>
      <c r="L26" s="26">
        <f t="shared" si="0"/>
        <v>7.8115844100789924E-3</v>
      </c>
      <c r="O26" s="19"/>
    </row>
    <row r="27" spans="1:15" x14ac:dyDescent="0.25">
      <c r="A27" s="25">
        <f t="shared" si="1"/>
        <v>12</v>
      </c>
      <c r="B27" s="11" t="s">
        <v>71</v>
      </c>
      <c r="C27" s="12" t="s">
        <v>72</v>
      </c>
      <c r="D27" s="13" t="s">
        <v>14</v>
      </c>
      <c r="E27" s="13" t="s">
        <v>14</v>
      </c>
      <c r="F27" s="14"/>
      <c r="G27" s="15">
        <f>VLOOKUP(B27,[1]Brokers!$B$8:$I$58,8,0)</f>
        <v>23054866.100000001</v>
      </c>
      <c r="H27" s="15">
        <v>0</v>
      </c>
      <c r="I27" s="15">
        <f>VLOOKUP(B27,[1]Brokers!$B$8:$N$58,13,0)</f>
        <v>0</v>
      </c>
      <c r="J27" s="22">
        <f>VLOOKUP(B27,[1]Brokers!$B$8:$P$58,15,0)</f>
        <v>23054866.100000001</v>
      </c>
      <c r="K27" s="22">
        <v>2526473864.5099998</v>
      </c>
      <c r="L27" s="26">
        <f t="shared" si="0"/>
        <v>6.7188646016323296E-3</v>
      </c>
      <c r="O27" s="19"/>
    </row>
    <row r="28" spans="1:15" x14ac:dyDescent="0.25">
      <c r="A28" s="25">
        <f t="shared" si="1"/>
        <v>13</v>
      </c>
      <c r="B28" s="11" t="s">
        <v>23</v>
      </c>
      <c r="C28" s="12" t="s">
        <v>103</v>
      </c>
      <c r="D28" s="13" t="s">
        <v>14</v>
      </c>
      <c r="E28" s="13" t="s">
        <v>14</v>
      </c>
      <c r="F28" s="14"/>
      <c r="G28" s="15">
        <f>VLOOKUP(B28,[1]Brokers!$B$8:$I$58,8,0)</f>
        <v>501413828.16000003</v>
      </c>
      <c r="H28" s="15">
        <v>0</v>
      </c>
      <c r="I28" s="15">
        <f>VLOOKUP(B28,[1]Brokers!$B$8:$N$58,13,0)</f>
        <v>19900000</v>
      </c>
      <c r="J28" s="22">
        <f>VLOOKUP(B28,[1]Brokers!$B$8:$P$58,15,0)</f>
        <v>521313828.16000003</v>
      </c>
      <c r="K28" s="22">
        <v>1823936161.5400002</v>
      </c>
      <c r="L28" s="26">
        <f t="shared" si="0"/>
        <v>4.850546955404593E-3</v>
      </c>
      <c r="O28" s="19"/>
    </row>
    <row r="29" spans="1:15" x14ac:dyDescent="0.25">
      <c r="A29" s="25">
        <f t="shared" si="1"/>
        <v>14</v>
      </c>
      <c r="B29" s="11" t="s">
        <v>40</v>
      </c>
      <c r="C29" s="12" t="s">
        <v>112</v>
      </c>
      <c r="D29" s="13" t="s">
        <v>14</v>
      </c>
      <c r="E29" s="14"/>
      <c r="F29" s="14"/>
      <c r="G29" s="15">
        <f>VLOOKUP(B29,[1]Brokers!$B$8:$I$58,8,0)</f>
        <v>2365687.2999999998</v>
      </c>
      <c r="H29" s="15">
        <v>0</v>
      </c>
      <c r="I29" s="15">
        <f>VLOOKUP(B29,[1]Brokers!$B$8:$N$58,13,0)</f>
        <v>0</v>
      </c>
      <c r="J29" s="22">
        <f>VLOOKUP(B29,[1]Brokers!$B$8:$P$58,15,0)</f>
        <v>2365687.2999999998</v>
      </c>
      <c r="K29" s="22">
        <v>1085202200.6499999</v>
      </c>
      <c r="L29" s="26">
        <f t="shared" si="0"/>
        <v>2.8859695538449256E-3</v>
      </c>
      <c r="O29" s="19"/>
    </row>
    <row r="30" spans="1:15" x14ac:dyDescent="0.25">
      <c r="A30" s="25">
        <f t="shared" si="1"/>
        <v>15</v>
      </c>
      <c r="B30" s="11" t="s">
        <v>21</v>
      </c>
      <c r="C30" s="12" t="s">
        <v>22</v>
      </c>
      <c r="D30" s="13" t="s">
        <v>14</v>
      </c>
      <c r="E30" s="13" t="s">
        <v>14</v>
      </c>
      <c r="F30" s="14" t="s">
        <v>14</v>
      </c>
      <c r="G30" s="15">
        <f>VLOOKUP(B30,[1]Brokers!$B$8:$I$58,8,0)</f>
        <v>327887407.84000003</v>
      </c>
      <c r="H30" s="15">
        <v>0</v>
      </c>
      <c r="I30" s="15">
        <f>VLOOKUP(B30,[1]Brokers!$B$8:$N$58,13,0)</f>
        <v>0</v>
      </c>
      <c r="J30" s="22">
        <f>VLOOKUP(B30,[1]Brokers!$B$8:$P$58,15,0)</f>
        <v>327887407.84000003</v>
      </c>
      <c r="K30" s="22">
        <v>1057076205.98</v>
      </c>
      <c r="L30" s="26">
        <f t="shared" si="0"/>
        <v>2.8111717288491732E-3</v>
      </c>
      <c r="O30" s="19"/>
    </row>
    <row r="31" spans="1:15" x14ac:dyDescent="0.25">
      <c r="A31" s="25">
        <f t="shared" si="1"/>
        <v>16</v>
      </c>
      <c r="B31" s="11" t="s">
        <v>36</v>
      </c>
      <c r="C31" s="12" t="s">
        <v>37</v>
      </c>
      <c r="D31" s="13" t="s">
        <v>14</v>
      </c>
      <c r="E31" s="13"/>
      <c r="F31" s="14"/>
      <c r="G31" s="15">
        <f>VLOOKUP(B31,[1]Brokers!$B$8:$I$58,8,0)</f>
        <v>258552832.83999997</v>
      </c>
      <c r="H31" s="15">
        <v>0</v>
      </c>
      <c r="I31" s="15">
        <f>VLOOKUP(B31,[1]Brokers!$B$8:$N$58,13,0)</f>
        <v>0</v>
      </c>
      <c r="J31" s="22">
        <f>VLOOKUP(B31,[1]Brokers!$B$8:$P$58,15,0)</f>
        <v>258552832.83999997</v>
      </c>
      <c r="K31" s="22">
        <v>811916050.17000008</v>
      </c>
      <c r="L31" s="26">
        <f t="shared" si="0"/>
        <v>2.1591966913310457E-3</v>
      </c>
      <c r="O31" s="19"/>
    </row>
    <row r="32" spans="1:15" x14ac:dyDescent="0.25">
      <c r="A32" s="25">
        <f t="shared" si="1"/>
        <v>17</v>
      </c>
      <c r="B32" s="11" t="s">
        <v>79</v>
      </c>
      <c r="C32" s="12" t="s">
        <v>80</v>
      </c>
      <c r="D32" s="13" t="s">
        <v>14</v>
      </c>
      <c r="E32" s="13" t="s">
        <v>14</v>
      </c>
      <c r="F32" s="13" t="s">
        <v>14</v>
      </c>
      <c r="G32" s="15">
        <f>VLOOKUP(B32,[1]Brokers!$B$8:$I$58,8,0)</f>
        <v>293528988.14999998</v>
      </c>
      <c r="H32" s="15">
        <v>0</v>
      </c>
      <c r="I32" s="15">
        <f>VLOOKUP(B32,[1]Brokers!$B$8:$N$58,13,0)</f>
        <v>0</v>
      </c>
      <c r="J32" s="22">
        <f>VLOOKUP(B32,[1]Brokers!$B$8:$P$58,15,0)</f>
        <v>293528988.14999998</v>
      </c>
      <c r="K32" s="22">
        <v>799088164.99000001</v>
      </c>
      <c r="L32" s="26">
        <f t="shared" si="0"/>
        <v>2.1250824165465637E-3</v>
      </c>
      <c r="O32" s="19"/>
    </row>
    <row r="33" spans="1:15" x14ac:dyDescent="0.25">
      <c r="A33" s="25">
        <f t="shared" si="1"/>
        <v>18</v>
      </c>
      <c r="B33" s="11" t="s">
        <v>17</v>
      </c>
      <c r="C33" s="12" t="s">
        <v>18</v>
      </c>
      <c r="D33" s="13" t="s">
        <v>14</v>
      </c>
      <c r="E33" s="13" t="s">
        <v>14</v>
      </c>
      <c r="F33" s="13" t="s">
        <v>14</v>
      </c>
      <c r="G33" s="15">
        <f>VLOOKUP(B33,[1]Brokers!$B$8:$I$58,8,0)</f>
        <v>20137366</v>
      </c>
      <c r="H33" s="15">
        <v>0</v>
      </c>
      <c r="I33" s="15">
        <f>VLOOKUP(B33,[1]Brokers!$B$8:$N$58,13,0)</f>
        <v>100000</v>
      </c>
      <c r="J33" s="22">
        <f>VLOOKUP(B33,[1]Brokers!$B$8:$P$58,15,0)</f>
        <v>20237366</v>
      </c>
      <c r="K33" s="22">
        <v>759756091.5</v>
      </c>
      <c r="L33" s="26">
        <f t="shared" si="0"/>
        <v>2.020483322927198E-3</v>
      </c>
      <c r="O33" s="19"/>
    </row>
    <row r="34" spans="1:15" x14ac:dyDescent="0.25">
      <c r="A34" s="25">
        <f t="shared" si="1"/>
        <v>19</v>
      </c>
      <c r="B34" s="11" t="s">
        <v>106</v>
      </c>
      <c r="C34" s="12" t="s">
        <v>105</v>
      </c>
      <c r="D34" s="13" t="s">
        <v>14</v>
      </c>
      <c r="E34" s="14"/>
      <c r="F34" s="14"/>
      <c r="G34" s="15">
        <f>VLOOKUP(B34,[1]Brokers!$B$8:$I$58,8,0)</f>
        <v>216616768.98000002</v>
      </c>
      <c r="H34" s="15">
        <v>0</v>
      </c>
      <c r="I34" s="15">
        <f>VLOOKUP(B34,[1]Brokers!$B$8:$N$58,13,0)</f>
        <v>0</v>
      </c>
      <c r="J34" s="22">
        <f>VLOOKUP(B34,[1]Brokers!$B$8:$P$58,15,0)</f>
        <v>216616768.98000002</v>
      </c>
      <c r="K34" s="22">
        <v>745295098.19000006</v>
      </c>
      <c r="L34" s="26">
        <f t="shared" si="0"/>
        <v>1.9820259862336144E-3</v>
      </c>
      <c r="O34" s="19"/>
    </row>
    <row r="35" spans="1:15" x14ac:dyDescent="0.25">
      <c r="A35" s="25">
        <f t="shared" si="1"/>
        <v>20</v>
      </c>
      <c r="B35" s="11" t="s">
        <v>38</v>
      </c>
      <c r="C35" s="12" t="s">
        <v>39</v>
      </c>
      <c r="D35" s="13" t="s">
        <v>14</v>
      </c>
      <c r="E35" s="13" t="s">
        <v>14</v>
      </c>
      <c r="F35" s="14"/>
      <c r="G35" s="15">
        <f>VLOOKUP(B35,[1]Brokers!$B$8:$I$58,8,0)</f>
        <v>41222131.840000004</v>
      </c>
      <c r="H35" s="15">
        <v>0</v>
      </c>
      <c r="I35" s="15">
        <f>VLOOKUP(B35,[1]Brokers!$B$8:$N$58,13,0)</f>
        <v>0</v>
      </c>
      <c r="J35" s="22">
        <f>VLOOKUP(B35,[1]Brokers!$B$8:$P$58,15,0)</f>
        <v>41222131.840000004</v>
      </c>
      <c r="K35" s="22">
        <v>265314916.89000002</v>
      </c>
      <c r="L35" s="26">
        <f t="shared" si="0"/>
        <v>7.0557429008788746E-4</v>
      </c>
      <c r="O35" s="19"/>
    </row>
    <row r="36" spans="1:15" x14ac:dyDescent="0.25">
      <c r="A36" s="25">
        <f t="shared" si="1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15">
        <f>VLOOKUP(B36,[1]Brokers!$B$8:$I$58,8,0)</f>
        <v>95519939.230000004</v>
      </c>
      <c r="H36" s="15">
        <v>0</v>
      </c>
      <c r="I36" s="15">
        <f>VLOOKUP(B36,[1]Brokers!$B$8:$N$58,13,0)</f>
        <v>0</v>
      </c>
      <c r="J36" s="22">
        <f>VLOOKUP(B36,[1]Brokers!$B$8:$P$58,15,0)</f>
        <v>95519939.230000004</v>
      </c>
      <c r="K36" s="22">
        <v>225600901.62</v>
      </c>
      <c r="L36" s="26">
        <f t="shared" si="0"/>
        <v>5.9995946654486216E-4</v>
      </c>
      <c r="O36" s="19"/>
    </row>
    <row r="37" spans="1:15" x14ac:dyDescent="0.25">
      <c r="A37" s="25">
        <f t="shared" si="1"/>
        <v>22</v>
      </c>
      <c r="B37" s="11" t="s">
        <v>73</v>
      </c>
      <c r="C37" s="12" t="s">
        <v>74</v>
      </c>
      <c r="D37" s="13" t="s">
        <v>14</v>
      </c>
      <c r="E37" s="14"/>
      <c r="F37" s="14"/>
      <c r="G37" s="15">
        <f>VLOOKUP(B37,[1]Brokers!$B$8:$I$58,8,0)</f>
        <v>49220867</v>
      </c>
      <c r="H37" s="15">
        <v>0</v>
      </c>
      <c r="I37" s="15">
        <f>VLOOKUP(B37,[1]Brokers!$B$8:$N$58,13,0)</f>
        <v>0</v>
      </c>
      <c r="J37" s="22">
        <f>VLOOKUP(B37,[1]Brokers!$B$8:$P$58,15,0)</f>
        <v>49220867</v>
      </c>
      <c r="K37" s="22">
        <v>178798205.69999999</v>
      </c>
      <c r="L37" s="26">
        <f t="shared" si="0"/>
        <v>4.7549311789381901E-4</v>
      </c>
      <c r="O37" s="19"/>
    </row>
    <row r="38" spans="1:15" x14ac:dyDescent="0.25">
      <c r="A38" s="25">
        <f t="shared" si="1"/>
        <v>23</v>
      </c>
      <c r="B38" s="11" t="s">
        <v>41</v>
      </c>
      <c r="C38" s="12" t="s">
        <v>119</v>
      </c>
      <c r="D38" s="13" t="s">
        <v>14</v>
      </c>
      <c r="E38" s="14"/>
      <c r="F38" s="14"/>
      <c r="G38" s="15">
        <f>VLOOKUP(B38,[1]Brokers!$B$8:$I$58,8,0)</f>
        <v>15319280.24</v>
      </c>
      <c r="H38" s="15">
        <v>0</v>
      </c>
      <c r="I38" s="15">
        <f>VLOOKUP(B38,[1]Brokers!$B$8:$N$58,13,0)</f>
        <v>0</v>
      </c>
      <c r="J38" s="22">
        <f>VLOOKUP(B38,[1]Brokers!$B$8:$P$58,15,0)</f>
        <v>15319280.24</v>
      </c>
      <c r="K38" s="22">
        <v>131042976.19999999</v>
      </c>
      <c r="L38" s="26">
        <f t="shared" si="0"/>
        <v>3.4849361651856619E-4</v>
      </c>
      <c r="O38" s="19"/>
    </row>
    <row r="39" spans="1:15" x14ac:dyDescent="0.25">
      <c r="A39" s="25">
        <f t="shared" si="1"/>
        <v>24</v>
      </c>
      <c r="B39" s="11" t="s">
        <v>32</v>
      </c>
      <c r="C39" s="12" t="s">
        <v>33</v>
      </c>
      <c r="D39" s="13" t="s">
        <v>14</v>
      </c>
      <c r="E39" s="14"/>
      <c r="F39" s="14"/>
      <c r="G39" s="15">
        <f>VLOOKUP(B39,[1]Brokers!$B$8:$I$58,8,0)</f>
        <v>32123004.740000002</v>
      </c>
      <c r="H39" s="15">
        <v>0</v>
      </c>
      <c r="I39" s="15">
        <f>VLOOKUP(B39,[1]Brokers!$B$8:$N$58,13,0)</f>
        <v>0</v>
      </c>
      <c r="J39" s="22">
        <f>VLOOKUP(B39,[1]Brokers!$B$8:$P$58,15,0)</f>
        <v>32123004.740000002</v>
      </c>
      <c r="K39" s="22">
        <v>84211816.150000006</v>
      </c>
      <c r="L39" s="26">
        <f t="shared" si="0"/>
        <v>2.2395157081078339E-4</v>
      </c>
      <c r="M39" s="1"/>
      <c r="O39" s="19"/>
    </row>
    <row r="40" spans="1:15" x14ac:dyDescent="0.25">
      <c r="A40" s="25">
        <f t="shared" si="1"/>
        <v>25</v>
      </c>
      <c r="B40" s="11" t="s">
        <v>57</v>
      </c>
      <c r="C40" s="12" t="s">
        <v>58</v>
      </c>
      <c r="D40" s="13" t="s">
        <v>14</v>
      </c>
      <c r="E40" s="14"/>
      <c r="F40" s="14"/>
      <c r="G40" s="15">
        <f>VLOOKUP(B40,[1]Brokers!$B$8:$I$58,8,0)</f>
        <v>30171375.050000001</v>
      </c>
      <c r="H40" s="15">
        <v>0</v>
      </c>
      <c r="I40" s="15">
        <f>VLOOKUP(B40,[1]Brokers!$B$8:$N$58,13,0)</f>
        <v>0</v>
      </c>
      <c r="J40" s="22">
        <f>VLOOKUP(B40,[1]Brokers!$B$8:$P$58,15,0)</f>
        <v>30171375.050000001</v>
      </c>
      <c r="K40" s="22">
        <v>55739160.060000002</v>
      </c>
      <c r="L40" s="26">
        <f t="shared" si="0"/>
        <v>1.4823183992227295E-4</v>
      </c>
      <c r="O40" s="19"/>
    </row>
    <row r="41" spans="1:15" x14ac:dyDescent="0.25">
      <c r="A41" s="25">
        <f t="shared" si="1"/>
        <v>26</v>
      </c>
      <c r="B41" s="11" t="s">
        <v>48</v>
      </c>
      <c r="C41" s="12" t="s">
        <v>49</v>
      </c>
      <c r="D41" s="13" t="s">
        <v>14</v>
      </c>
      <c r="E41" s="14"/>
      <c r="F41" s="14"/>
      <c r="G41" s="15">
        <f>VLOOKUP(B41,[1]Brokers!$B$8:$I$58,8,0)</f>
        <v>47894551</v>
      </c>
      <c r="H41" s="15">
        <v>0</v>
      </c>
      <c r="I41" s="15">
        <f>VLOOKUP(B41,[1]Brokers!$B$8:$N$58,13,0)</f>
        <v>0</v>
      </c>
      <c r="J41" s="22">
        <f>VLOOKUP(B41,[1]Brokers!$B$8:$P$58,15,0)</f>
        <v>47894551</v>
      </c>
      <c r="K41" s="22">
        <v>54677816</v>
      </c>
      <c r="L41" s="26">
        <f t="shared" si="0"/>
        <v>1.4540931833000238E-4</v>
      </c>
      <c r="O41" s="19"/>
    </row>
    <row r="42" spans="1:15" x14ac:dyDescent="0.25">
      <c r="A42" s="25">
        <v>27</v>
      </c>
      <c r="B42" s="11" t="s">
        <v>52</v>
      </c>
      <c r="C42" s="12" t="s">
        <v>53</v>
      </c>
      <c r="D42" s="13" t="s">
        <v>14</v>
      </c>
      <c r="E42" s="14"/>
      <c r="F42" s="14"/>
      <c r="G42" s="15">
        <f>VLOOKUP(B42,[1]Brokers!$B$8:$I$58,8,0)</f>
        <v>40110091.260000005</v>
      </c>
      <c r="H42" s="15">
        <v>0</v>
      </c>
      <c r="I42" s="15">
        <f>VLOOKUP(B42,[1]Brokers!$B$8:$N$58,13,0)</f>
        <v>0</v>
      </c>
      <c r="J42" s="22">
        <f>VLOOKUP(B42,[1]Brokers!$B$8:$P$58,15,0)</f>
        <v>40110091.260000005</v>
      </c>
      <c r="K42" s="22">
        <v>53967694.460000008</v>
      </c>
      <c r="L42" s="26">
        <f t="shared" si="0"/>
        <v>1.435208323476279E-4</v>
      </c>
      <c r="O42" s="19"/>
    </row>
    <row r="43" spans="1:15" x14ac:dyDescent="0.25">
      <c r="A43" s="25">
        <f t="shared" si="1"/>
        <v>28</v>
      </c>
      <c r="B43" s="11" t="s">
        <v>46</v>
      </c>
      <c r="C43" s="12" t="s">
        <v>47</v>
      </c>
      <c r="D43" s="13" t="s">
        <v>14</v>
      </c>
      <c r="E43" s="14"/>
      <c r="F43" s="14"/>
      <c r="G43" s="15">
        <f>VLOOKUP(B43,[1]Brokers!$B$8:$I$58,8,0)</f>
        <v>51522587</v>
      </c>
      <c r="H43" s="15">
        <v>0</v>
      </c>
      <c r="I43" s="15">
        <f>VLOOKUP(B43,[1]Brokers!$B$8:$N$58,13,0)</f>
        <v>0</v>
      </c>
      <c r="J43" s="22">
        <f>VLOOKUP(B43,[1]Brokers!$B$8:$P$58,15,0)</f>
        <v>51522587</v>
      </c>
      <c r="K43" s="22">
        <v>52917058</v>
      </c>
      <c r="L43" s="26">
        <f t="shared" si="0"/>
        <v>1.4072678637729787E-4</v>
      </c>
      <c r="O43" s="19"/>
    </row>
    <row r="44" spans="1:15" x14ac:dyDescent="0.25">
      <c r="A44" s="25">
        <f t="shared" si="1"/>
        <v>29</v>
      </c>
      <c r="B44" s="11" t="s">
        <v>84</v>
      </c>
      <c r="C44" s="12" t="s">
        <v>85</v>
      </c>
      <c r="D44" s="13" t="s">
        <v>14</v>
      </c>
      <c r="E44" s="14"/>
      <c r="F44" s="14"/>
      <c r="G44" s="15">
        <f>VLOOKUP(B44,[1]Brokers!$B$8:$I$58,8,0)</f>
        <v>0</v>
      </c>
      <c r="H44" s="15">
        <v>0</v>
      </c>
      <c r="I44" s="15">
        <f>VLOOKUP(B44,[1]Brokers!$B$8:$N$58,13,0)</f>
        <v>0</v>
      </c>
      <c r="J44" s="22">
        <f>VLOOKUP(B44,[1]Brokers!$B$8:$P$58,15,0)</f>
        <v>0</v>
      </c>
      <c r="K44" s="22">
        <v>41641285.009999998</v>
      </c>
      <c r="L44" s="26">
        <f t="shared" si="0"/>
        <v>1.1074017418123367E-4</v>
      </c>
      <c r="O44" s="19"/>
    </row>
    <row r="45" spans="1:15" x14ac:dyDescent="0.25">
      <c r="A45" s="25">
        <f t="shared" si="1"/>
        <v>30</v>
      </c>
      <c r="B45" s="11" t="s">
        <v>63</v>
      </c>
      <c r="C45" s="12" t="s">
        <v>64</v>
      </c>
      <c r="D45" s="13" t="s">
        <v>14</v>
      </c>
      <c r="E45" s="14"/>
      <c r="F45" s="14"/>
      <c r="G45" s="15">
        <f>VLOOKUP(B45,[1]Brokers!$B$8:$I$58,8,0)</f>
        <v>21542060</v>
      </c>
      <c r="H45" s="15">
        <v>0</v>
      </c>
      <c r="I45" s="15">
        <f>VLOOKUP(B45,[1]Brokers!$B$8:$N$58,13,0)</f>
        <v>0</v>
      </c>
      <c r="J45" s="22">
        <f>VLOOKUP(B45,[1]Brokers!$B$8:$P$58,15,0)</f>
        <v>21542060</v>
      </c>
      <c r="K45" s="22">
        <v>24930449.059999999</v>
      </c>
      <c r="L45" s="26">
        <f t="shared" si="0"/>
        <v>6.6299641585454845E-5</v>
      </c>
      <c r="O45" s="19"/>
    </row>
    <row r="46" spans="1:15" x14ac:dyDescent="0.25">
      <c r="A46" s="25">
        <f t="shared" si="1"/>
        <v>31</v>
      </c>
      <c r="B46" s="11" t="s">
        <v>61</v>
      </c>
      <c r="C46" s="12" t="s">
        <v>62</v>
      </c>
      <c r="D46" s="13" t="s">
        <v>14</v>
      </c>
      <c r="E46" s="14"/>
      <c r="F46" s="14"/>
      <c r="G46" s="15">
        <f>VLOOKUP(B46,[1]Brokers!$B$8:$I$58,8,0)</f>
        <v>7245897.1500000004</v>
      </c>
      <c r="H46" s="15">
        <v>0</v>
      </c>
      <c r="I46" s="15">
        <f>VLOOKUP(B46,[1]Brokers!$B$8:$N$58,13,0)</f>
        <v>0</v>
      </c>
      <c r="J46" s="22">
        <f>VLOOKUP(B46,[1]Brokers!$B$8:$P$58,15,0)</f>
        <v>7245897.1500000004</v>
      </c>
      <c r="K46" s="22">
        <v>18825861.469999999</v>
      </c>
      <c r="L46" s="26">
        <f t="shared" si="0"/>
        <v>5.0065197983177605E-5</v>
      </c>
      <c r="O46" s="19"/>
    </row>
    <row r="47" spans="1:15" x14ac:dyDescent="0.25">
      <c r="A47" s="25">
        <f t="shared" si="1"/>
        <v>32</v>
      </c>
      <c r="B47" s="11" t="s">
        <v>34</v>
      </c>
      <c r="C47" s="12" t="s">
        <v>35</v>
      </c>
      <c r="D47" s="13" t="s">
        <v>14</v>
      </c>
      <c r="E47" s="13" t="s">
        <v>14</v>
      </c>
      <c r="F47" s="13" t="s">
        <v>14</v>
      </c>
      <c r="G47" s="15">
        <f>VLOOKUP(B47,[1]Brokers!$B$8:$I$58,8,0)</f>
        <v>12611550.129999999</v>
      </c>
      <c r="H47" s="15">
        <v>0</v>
      </c>
      <c r="I47" s="15">
        <f>VLOOKUP(B47,[1]Brokers!$B$8:$N$58,13,0)</f>
        <v>0</v>
      </c>
      <c r="J47" s="22">
        <f>VLOOKUP(B47,[1]Brokers!$B$8:$P$58,15,0)</f>
        <v>12611550.129999999</v>
      </c>
      <c r="K47" s="22">
        <v>17133742.329999998</v>
      </c>
      <c r="L47" s="26">
        <f t="shared" si="0"/>
        <v>4.5565203128215767E-5</v>
      </c>
      <c r="O47" s="19"/>
    </row>
    <row r="48" spans="1:15" x14ac:dyDescent="0.25">
      <c r="A48" s="25">
        <f t="shared" si="1"/>
        <v>33</v>
      </c>
      <c r="B48" s="11" t="s">
        <v>67</v>
      </c>
      <c r="C48" s="12" t="s">
        <v>68</v>
      </c>
      <c r="D48" s="13" t="s">
        <v>14</v>
      </c>
      <c r="E48" s="14"/>
      <c r="F48" s="14"/>
      <c r="G48" s="15">
        <f>VLOOKUP(B48,[1]Brokers!$B$8:$I$58,8,0)</f>
        <v>3659944.31</v>
      </c>
      <c r="H48" s="15">
        <v>0</v>
      </c>
      <c r="I48" s="15">
        <f>VLOOKUP(B48,[1]Brokers!$B$8:$N$58,13,0)</f>
        <v>0</v>
      </c>
      <c r="J48" s="22">
        <f>VLOOKUP(B48,[1]Brokers!$B$8:$P$58,15,0)</f>
        <v>3659944.31</v>
      </c>
      <c r="K48" s="22">
        <v>15436398.479999999</v>
      </c>
      <c r="L48" s="26">
        <f t="shared" ref="L48:L79" si="2">K48/$K$67</f>
        <v>4.1051313762186192E-5</v>
      </c>
      <c r="O48" s="19"/>
    </row>
    <row r="49" spans="1:15" x14ac:dyDescent="0.25">
      <c r="A49" s="25">
        <f t="shared" si="1"/>
        <v>34</v>
      </c>
      <c r="B49" s="11" t="s">
        <v>96</v>
      </c>
      <c r="C49" s="12" t="s">
        <v>97</v>
      </c>
      <c r="D49" s="13" t="s">
        <v>14</v>
      </c>
      <c r="E49" s="14"/>
      <c r="F49" s="14"/>
      <c r="G49" s="15">
        <f>VLOOKUP(B49,[1]Brokers!$B$8:$I$58,8,0)</f>
        <v>7829910.3700000001</v>
      </c>
      <c r="H49" s="15">
        <v>0</v>
      </c>
      <c r="I49" s="15">
        <f>VLOOKUP(B49,[1]Brokers!$B$8:$N$58,13,0)</f>
        <v>0</v>
      </c>
      <c r="J49" s="22">
        <f>VLOOKUP(B49,[1]Brokers!$B$8:$P$58,15,0)</f>
        <v>7829910.3700000001</v>
      </c>
      <c r="K49" s="22">
        <v>10726425.23</v>
      </c>
      <c r="L49" s="26">
        <f t="shared" si="2"/>
        <v>2.8525685459200473E-5</v>
      </c>
      <c r="O49" s="19"/>
    </row>
    <row r="50" spans="1:15" x14ac:dyDescent="0.25">
      <c r="A50" s="25">
        <f t="shared" si="1"/>
        <v>35</v>
      </c>
      <c r="B50" s="11" t="s">
        <v>86</v>
      </c>
      <c r="C50" s="12" t="s">
        <v>87</v>
      </c>
      <c r="D50" s="13" t="s">
        <v>14</v>
      </c>
      <c r="E50" s="14"/>
      <c r="F50" s="14"/>
      <c r="G50" s="15">
        <f>VLOOKUP(B50,[1]Brokers!$B$8:$I$58,8,0)</f>
        <v>6734449</v>
      </c>
      <c r="H50" s="15">
        <v>0</v>
      </c>
      <c r="I50" s="15">
        <f>VLOOKUP(B50,[1]Brokers!$B$8:$N$58,13,0)</f>
        <v>0</v>
      </c>
      <c r="J50" s="22">
        <f>VLOOKUP(B50,[1]Brokers!$B$8:$P$58,15,0)</f>
        <v>6734449</v>
      </c>
      <c r="K50" s="22">
        <v>6734449</v>
      </c>
      <c r="L50" s="26">
        <f t="shared" si="2"/>
        <v>1.7909487065433742E-5</v>
      </c>
      <c r="O50" s="19"/>
    </row>
    <row r="51" spans="1:15" x14ac:dyDescent="0.25">
      <c r="A51" s="25">
        <f t="shared" si="1"/>
        <v>36</v>
      </c>
      <c r="B51" s="11" t="s">
        <v>42</v>
      </c>
      <c r="C51" s="12" t="s">
        <v>43</v>
      </c>
      <c r="D51" s="13" t="s">
        <v>14</v>
      </c>
      <c r="E51" s="14"/>
      <c r="F51" s="14"/>
      <c r="G51" s="15">
        <f>VLOOKUP(B51,[1]Brokers!$B$8:$I$58,8,0)</f>
        <v>3001840</v>
      </c>
      <c r="H51" s="15">
        <v>0</v>
      </c>
      <c r="I51" s="15">
        <f>VLOOKUP(B51,[1]Brokers!$B$8:$N$58,13,0)</f>
        <v>0</v>
      </c>
      <c r="J51" s="22">
        <f>VLOOKUP(B51,[1]Brokers!$B$8:$P$58,15,0)</f>
        <v>3001840</v>
      </c>
      <c r="K51" s="22">
        <v>5934720</v>
      </c>
      <c r="L51" s="26">
        <f t="shared" si="2"/>
        <v>1.5782700422405892E-5</v>
      </c>
      <c r="O51" s="19"/>
    </row>
    <row r="52" spans="1:15" x14ac:dyDescent="0.25">
      <c r="A52" s="25">
        <f t="shared" si="1"/>
        <v>37</v>
      </c>
      <c r="B52" s="11" t="s">
        <v>59</v>
      </c>
      <c r="C52" s="12" t="s">
        <v>60</v>
      </c>
      <c r="D52" s="13" t="s">
        <v>14</v>
      </c>
      <c r="E52" s="14"/>
      <c r="F52" s="14"/>
      <c r="G52" s="15">
        <f>VLOOKUP(B52,[1]Brokers!$B$8:$I$58,8,0)</f>
        <v>740512</v>
      </c>
      <c r="H52" s="15">
        <v>0</v>
      </c>
      <c r="I52" s="15">
        <f>VLOOKUP(B52,[1]Brokers!$B$8:$N$58,13,0)</f>
        <v>0</v>
      </c>
      <c r="J52" s="22">
        <f>VLOOKUP(B52,[1]Brokers!$B$8:$P$58,15,0)</f>
        <v>740512</v>
      </c>
      <c r="K52" s="22">
        <v>2039712</v>
      </c>
      <c r="L52" s="26">
        <f t="shared" si="2"/>
        <v>5.4243778045108054E-6</v>
      </c>
      <c r="O52" s="19"/>
    </row>
    <row r="53" spans="1:15" x14ac:dyDescent="0.25">
      <c r="A53" s="25">
        <f t="shared" si="1"/>
        <v>38</v>
      </c>
      <c r="B53" s="11" t="s">
        <v>50</v>
      </c>
      <c r="C53" s="12" t="s">
        <v>51</v>
      </c>
      <c r="D53" s="13" t="s">
        <v>14</v>
      </c>
      <c r="E53" s="14"/>
      <c r="F53" s="13" t="s">
        <v>14</v>
      </c>
      <c r="G53" s="15">
        <f>VLOOKUP(B53,[1]Brokers!$B$8:$I$58,8,0)</f>
        <v>1010031.51</v>
      </c>
      <c r="H53" s="15">
        <v>0</v>
      </c>
      <c r="I53" s="15">
        <f>VLOOKUP(B53,[1]Brokers!$B$8:$N$58,13,0)</f>
        <v>0</v>
      </c>
      <c r="J53" s="22">
        <f>VLOOKUP(B53,[1]Brokers!$B$8:$P$58,15,0)</f>
        <v>1010031.51</v>
      </c>
      <c r="K53" s="22">
        <v>1545115.71</v>
      </c>
      <c r="L53" s="26">
        <f t="shared" si="2"/>
        <v>4.1090562602587791E-6</v>
      </c>
      <c r="O53" s="19"/>
    </row>
    <row r="54" spans="1:15" x14ac:dyDescent="0.25">
      <c r="A54" s="25">
        <f t="shared" si="1"/>
        <v>39</v>
      </c>
      <c r="B54" s="11" t="s">
        <v>108</v>
      </c>
      <c r="C54" s="12" t="s">
        <v>118</v>
      </c>
      <c r="D54" s="13" t="s">
        <v>14</v>
      </c>
      <c r="E54" s="14"/>
      <c r="F54" s="14"/>
      <c r="G54" s="15">
        <f>VLOOKUP(B54,[1]Brokers!$B$8:$I$58,8,0)</f>
        <v>166819.34</v>
      </c>
      <c r="H54" s="15"/>
      <c r="I54" s="15">
        <f>VLOOKUP(B54,[1]Brokers!$B$8:$N$58,13,0)</f>
        <v>0</v>
      </c>
      <c r="J54" s="22">
        <f>VLOOKUP(B54,[1]Brokers!$B$8:$P$58,15,0)</f>
        <v>166819.34</v>
      </c>
      <c r="K54" s="22">
        <v>272372.58</v>
      </c>
      <c r="L54" s="26">
        <f t="shared" si="2"/>
        <v>7.2434332764103161E-7</v>
      </c>
      <c r="O54" s="19"/>
    </row>
    <row r="55" spans="1:15" s="17" customFormat="1" x14ac:dyDescent="0.25">
      <c r="A55" s="25">
        <f t="shared" si="1"/>
        <v>40</v>
      </c>
      <c r="B55" s="11" t="s">
        <v>116</v>
      </c>
      <c r="C55" s="12" t="s">
        <v>115</v>
      </c>
      <c r="D55" s="13" t="s">
        <v>14</v>
      </c>
      <c r="E55" s="13"/>
      <c r="F55" s="14"/>
      <c r="G55" s="15">
        <f>VLOOKUP(B55,[1]Brokers!$B$8:$I$58,8,0)</f>
        <v>0</v>
      </c>
      <c r="H55" s="15">
        <v>0</v>
      </c>
      <c r="I55" s="15">
        <f>VLOOKUP(B55,[1]Brokers!$B$8:$N$58,13,0)</f>
        <v>0</v>
      </c>
      <c r="J55" s="22">
        <f>VLOOKUP(B55,[1]Brokers!$B$8:$P$58,15,0)</f>
        <v>0</v>
      </c>
      <c r="K55" s="22">
        <v>5700</v>
      </c>
      <c r="L55" s="26">
        <f t="shared" si="2"/>
        <v>1.5158489769983015E-8</v>
      </c>
      <c r="M55" s="16"/>
      <c r="O55" s="19"/>
    </row>
    <row r="56" spans="1:15" x14ac:dyDescent="0.25">
      <c r="A56" s="25">
        <f t="shared" si="1"/>
        <v>41</v>
      </c>
      <c r="B56" s="11" t="s">
        <v>82</v>
      </c>
      <c r="C56" s="12" t="s">
        <v>83</v>
      </c>
      <c r="D56" s="13" t="s">
        <v>14</v>
      </c>
      <c r="E56" s="13" t="s">
        <v>14</v>
      </c>
      <c r="F56" s="13" t="s">
        <v>14</v>
      </c>
      <c r="G56" s="15">
        <f>VLOOKUP(B56,[1]Brokers!$B$8:$I$58,8,0)</f>
        <v>0</v>
      </c>
      <c r="H56" s="15">
        <v>0</v>
      </c>
      <c r="I56" s="15">
        <f>VLOOKUP(B56,[1]Brokers!$B$8:$N$58,13,0)</f>
        <v>0</v>
      </c>
      <c r="J56" s="22">
        <f>VLOOKUP(B56,[1]Brokers!$B$8:$P$58,15,0)</f>
        <v>0</v>
      </c>
      <c r="K56" s="22">
        <v>0</v>
      </c>
      <c r="L56" s="26">
        <f t="shared" si="2"/>
        <v>0</v>
      </c>
      <c r="O56" s="19"/>
    </row>
    <row r="57" spans="1:15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15">
        <f>VLOOKUP(B57,[1]Brokers!$B$8:$I$58,8,0)</f>
        <v>0</v>
      </c>
      <c r="H57" s="15">
        <v>0</v>
      </c>
      <c r="I57" s="15">
        <f>VLOOKUP(B57,[1]Brokers!$B$8:$N$58,13,0)</f>
        <v>0</v>
      </c>
      <c r="J57" s="22">
        <f>VLOOKUP(B57,[1]Brokers!$B$8:$P$58,15,0)</f>
        <v>0</v>
      </c>
      <c r="K57" s="22">
        <v>0</v>
      </c>
      <c r="L57" s="26">
        <f t="shared" si="2"/>
        <v>0</v>
      </c>
      <c r="O57" s="19"/>
    </row>
    <row r="58" spans="1:15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15">
        <f>VLOOKUP(B58,[1]Brokers!$B$8:$I$58,8,0)</f>
        <v>0</v>
      </c>
      <c r="H58" s="15">
        <v>0</v>
      </c>
      <c r="I58" s="15">
        <f>VLOOKUP(B58,[1]Brokers!$B$8:$N$58,13,0)</f>
        <v>0</v>
      </c>
      <c r="J58" s="22">
        <f>VLOOKUP(B58,[1]Brokers!$B$8:$P$58,15,0)</f>
        <v>0</v>
      </c>
      <c r="K58" s="22">
        <v>0</v>
      </c>
      <c r="L58" s="26">
        <f t="shared" si="2"/>
        <v>0</v>
      </c>
      <c r="O58" s="19"/>
    </row>
    <row r="59" spans="1:15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15">
        <f>VLOOKUP(B59,[1]Brokers!$B$8:$I$58,8,0)</f>
        <v>0</v>
      </c>
      <c r="H59" s="15">
        <v>0</v>
      </c>
      <c r="I59" s="15">
        <f>VLOOKUP(B59,[1]Brokers!$B$8:$N$58,13,0)</f>
        <v>0</v>
      </c>
      <c r="J59" s="22">
        <f>VLOOKUP(B59,[1]Brokers!$B$8:$P$58,15,0)</f>
        <v>0</v>
      </c>
      <c r="K59" s="22">
        <v>0</v>
      </c>
      <c r="L59" s="26">
        <f t="shared" si="2"/>
        <v>0</v>
      </c>
      <c r="O59" s="19"/>
    </row>
    <row r="60" spans="1:15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15">
        <f>VLOOKUP(B60,[1]Brokers!$B$8:$I$58,8,0)</f>
        <v>0</v>
      </c>
      <c r="H60" s="15">
        <v>0</v>
      </c>
      <c r="I60" s="15">
        <f>VLOOKUP(B60,[1]Brokers!$B$8:$N$58,13,0)</f>
        <v>0</v>
      </c>
      <c r="J60" s="22">
        <f>VLOOKUP(B60,[1]Brokers!$B$8:$P$58,15,0)</f>
        <v>0</v>
      </c>
      <c r="K60" s="22">
        <v>0</v>
      </c>
      <c r="L60" s="26">
        <f t="shared" si="2"/>
        <v>0</v>
      </c>
      <c r="O60" s="19"/>
    </row>
    <row r="61" spans="1:15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15">
        <f>VLOOKUP(B61,[1]Brokers!$B$8:$I$58,8,0)</f>
        <v>0</v>
      </c>
      <c r="H61" s="15"/>
      <c r="I61" s="15">
        <f>VLOOKUP(B61,[1]Brokers!$B$8:$N$58,13,0)</f>
        <v>0</v>
      </c>
      <c r="J61" s="22">
        <f>VLOOKUP(B61,[1]Brokers!$B$8:$P$58,15,0)</f>
        <v>0</v>
      </c>
      <c r="K61" s="22">
        <v>0</v>
      </c>
      <c r="L61" s="26">
        <f t="shared" si="2"/>
        <v>0</v>
      </c>
      <c r="O61" s="19"/>
    </row>
    <row r="62" spans="1:15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15">
        <f>VLOOKUP(B62,[1]Brokers!$B$8:$I$58,8,0)</f>
        <v>0</v>
      </c>
      <c r="H62" s="15">
        <v>0</v>
      </c>
      <c r="I62" s="15">
        <f>VLOOKUP(B62,[1]Brokers!$B$8:$N$58,13,0)</f>
        <v>0</v>
      </c>
      <c r="J62" s="22">
        <f>VLOOKUP(B62,[1]Brokers!$B$8:$P$58,15,0)</f>
        <v>0</v>
      </c>
      <c r="K62" s="22">
        <v>0</v>
      </c>
      <c r="L62" s="26">
        <f t="shared" si="2"/>
        <v>0</v>
      </c>
      <c r="O62" s="19"/>
    </row>
    <row r="63" spans="1:15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15">
        <f>VLOOKUP(B63,[1]Brokers!$B$8:$I$58,8,0)</f>
        <v>0</v>
      </c>
      <c r="H63" s="15">
        <v>0</v>
      </c>
      <c r="I63" s="15">
        <f>VLOOKUP(B63,[1]Brokers!$B$8:$N$58,13,0)</f>
        <v>0</v>
      </c>
      <c r="J63" s="22">
        <f>VLOOKUP(B63,[1]Brokers!$B$8:$P$58,15,0)</f>
        <v>0</v>
      </c>
      <c r="K63" s="22">
        <v>0</v>
      </c>
      <c r="L63" s="26">
        <f t="shared" si="2"/>
        <v>0</v>
      </c>
      <c r="O63" s="19"/>
    </row>
    <row r="64" spans="1:15" x14ac:dyDescent="0.25">
      <c r="A64" s="25">
        <v>49</v>
      </c>
      <c r="B64" s="11" t="s">
        <v>56</v>
      </c>
      <c r="C64" s="12" t="s">
        <v>117</v>
      </c>
      <c r="D64" s="13" t="s">
        <v>14</v>
      </c>
      <c r="E64" s="14"/>
      <c r="F64" s="14"/>
      <c r="G64" s="15">
        <f>VLOOKUP(B64,[1]Brokers!$B$8:$I$58,8,0)</f>
        <v>0</v>
      </c>
      <c r="H64" s="15">
        <v>0</v>
      </c>
      <c r="I64" s="15">
        <f>VLOOKUP(B64,[1]Brokers!$B$8:$N$58,13,0)</f>
        <v>0</v>
      </c>
      <c r="J64" s="22">
        <f>VLOOKUP(B64,[1]Brokers!$B$8:$P$58,15,0)</f>
        <v>0</v>
      </c>
      <c r="K64" s="22">
        <v>0</v>
      </c>
      <c r="L64" s="26">
        <f t="shared" si="2"/>
        <v>0</v>
      </c>
      <c r="O64" s="19"/>
    </row>
    <row r="65" spans="1:15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15">
        <f>VLOOKUP(B65,[1]Brokers!$B$8:$I$58,8,0)</f>
        <v>0</v>
      </c>
      <c r="H65" s="15">
        <v>0</v>
      </c>
      <c r="I65" s="15">
        <f>VLOOKUP(B65,[1]Brokers!$B$8:$N$58,13,0)</f>
        <v>0</v>
      </c>
      <c r="J65" s="22">
        <f>VLOOKUP(B65,[1]Brokers!$B$8:$P$58,15,0)</f>
        <v>0</v>
      </c>
      <c r="K65" s="22">
        <v>0</v>
      </c>
      <c r="L65" s="26">
        <f t="shared" si="2"/>
        <v>0</v>
      </c>
      <c r="O65" s="19"/>
    </row>
    <row r="66" spans="1:15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15">
        <f>VLOOKUP(B66,[1]Brokers!$B$8:$I$58,8,0)</f>
        <v>0</v>
      </c>
      <c r="H66" s="15"/>
      <c r="I66" s="15">
        <f>VLOOKUP(B66,[1]Brokers!$B$8:$N$58,13,0)</f>
        <v>0</v>
      </c>
      <c r="J66" s="22">
        <f>VLOOKUP(B66,[1]Brokers!$B$8:$P$58,15,0)</f>
        <v>0</v>
      </c>
      <c r="K66" s="22">
        <v>0</v>
      </c>
      <c r="L66" s="26">
        <f t="shared" si="2"/>
        <v>0</v>
      </c>
      <c r="O66" s="19"/>
    </row>
    <row r="67" spans="1:15" ht="16.5" customHeight="1" thickBot="1" x14ac:dyDescent="0.3">
      <c r="A67" s="42" t="s">
        <v>6</v>
      </c>
      <c r="B67" s="43"/>
      <c r="C67" s="44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1">
        <v>178882403659.70001</v>
      </c>
      <c r="H67" s="28">
        <f>SUM(H16:H66)</f>
        <v>0</v>
      </c>
      <c r="I67" s="31">
        <v>2638892000</v>
      </c>
      <c r="J67" s="34">
        <v>181521295659.70001</v>
      </c>
      <c r="K67" s="28">
        <v>376026905482.84003</v>
      </c>
      <c r="L67" s="29">
        <f>SUM(L16:L66)</f>
        <v>1.0000000007579242</v>
      </c>
      <c r="M67" s="18"/>
    </row>
    <row r="68" spans="1:15" x14ac:dyDescent="0.25">
      <c r="G68" s="2" t="s">
        <v>111</v>
      </c>
      <c r="J68" s="20"/>
      <c r="L68" s="19"/>
      <c r="M68" s="18"/>
    </row>
    <row r="69" spans="1:15" ht="27.6" customHeight="1" x14ac:dyDescent="0.25">
      <c r="B69" s="36" t="s">
        <v>88</v>
      </c>
      <c r="C69" s="36"/>
      <c r="D69" s="36"/>
      <c r="E69" s="36"/>
      <c r="F69" s="36"/>
      <c r="H69" s="21"/>
      <c r="I69" s="21"/>
      <c r="J69" s="19"/>
      <c r="M69" s="18"/>
    </row>
    <row r="70" spans="1:15" ht="27.6" customHeight="1" x14ac:dyDescent="0.25">
      <c r="C70" s="37"/>
      <c r="D70" s="37"/>
      <c r="E70" s="37"/>
      <c r="F70" s="37"/>
      <c r="J70" s="19"/>
      <c r="K70" s="19"/>
      <c r="M70" s="18"/>
    </row>
    <row r="71" spans="1:15" x14ac:dyDescent="0.25">
      <c r="G71" s="30"/>
      <c r="I71" s="1"/>
      <c r="J71" s="4"/>
      <c r="L71" s="18"/>
      <c r="M71" s="1"/>
    </row>
    <row r="72" spans="1:15" x14ac:dyDescent="0.25">
      <c r="K72" s="4"/>
      <c r="M72" s="18"/>
    </row>
    <row r="74" spans="1:15" x14ac:dyDescent="0.25">
      <c r="K74" s="32"/>
    </row>
    <row r="75" spans="1:15" x14ac:dyDescent="0.25">
      <c r="K75" s="32"/>
    </row>
    <row r="76" spans="1:15" x14ac:dyDescent="0.25">
      <c r="K76" s="32" t="s">
        <v>111</v>
      </c>
    </row>
    <row r="77" spans="1:15" x14ac:dyDescent="0.25">
      <c r="K77" s="33"/>
    </row>
    <row r="125" spans="10:10" x14ac:dyDescent="0.25">
      <c r="J125" s="19"/>
    </row>
  </sheetData>
  <autoFilter ref="A15:M67" xr:uid="{00000000-0009-0000-0000-000000000000}"/>
  <sortState xmlns:xlrd2="http://schemas.microsoft.com/office/spreadsheetml/2017/richdata2" ref="B16:L66">
    <sortCondition descending="1" ref="L16:L66"/>
  </sortState>
  <mergeCells count="15">
    <mergeCell ref="K14:K15"/>
    <mergeCell ref="L14:L15"/>
    <mergeCell ref="D9:I9"/>
    <mergeCell ref="J11:L11"/>
    <mergeCell ref="A12:A15"/>
    <mergeCell ref="B12:B15"/>
    <mergeCell ref="C12:C15"/>
    <mergeCell ref="D12:F14"/>
    <mergeCell ref="K12:L13"/>
    <mergeCell ref="G12:J13"/>
    <mergeCell ref="B69:F69"/>
    <mergeCell ref="C70:F70"/>
    <mergeCell ref="J14:J15"/>
    <mergeCell ref="G14:I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2024-04-11T06:52:21Z</cp:lastPrinted>
  <dcterms:created xsi:type="dcterms:W3CDTF">2017-06-09T07:51:20Z</dcterms:created>
  <dcterms:modified xsi:type="dcterms:W3CDTF">2024-04-11T06:52:41Z</dcterms:modified>
</cp:coreProperties>
</file>